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usiness Services\Travel\Travel\Forms\"/>
    </mc:Choice>
  </mc:AlternateContent>
  <bookViews>
    <workbookView xWindow="0" yWindow="0" windowWidth="28800" windowHeight="12930"/>
  </bookViews>
  <sheets>
    <sheet name="1-Instructions" sheetId="3" r:id="rId1"/>
    <sheet name="2-RRCC Travel Advance" sheetId="1" r:id="rId2"/>
    <sheet name="4-Per Diem and Mileage Rates" sheetId="2" r:id="rId3"/>
  </sheets>
  <definedNames>
    <definedName name="Form">'2-RRCC Travel Advance'!$I$13</definedName>
    <definedName name="Mileage_Rate">'4-Per Diem and Mileage Rates'!$O$11:$Q$18</definedName>
    <definedName name="_xlnm.Print_Area" localSheetId="1">'2-RRCC Travel Advance'!$A$1:$O$49</definedName>
    <definedName name="Rate_Table">'4-Per Diem and Mileage Rates'!$A$9:$L$18</definedName>
  </definedNames>
  <calcPr calcId="162913"/>
</workbook>
</file>

<file path=xl/calcChain.xml><?xml version="1.0" encoding="utf-8"?>
<calcChain xmlns="http://schemas.openxmlformats.org/spreadsheetml/2006/main">
  <c r="J54" i="2" l="1"/>
  <c r="J53" i="2"/>
  <c r="J49" i="2"/>
  <c r="J48" i="2"/>
  <c r="J50" i="2"/>
  <c r="J44" i="2"/>
  <c r="J43" i="2"/>
  <c r="J45" i="2"/>
  <c r="L17" i="2"/>
  <c r="J17" i="2"/>
  <c r="H17" i="2"/>
  <c r="F17" i="2"/>
  <c r="D17" i="2"/>
  <c r="B17" i="2"/>
  <c r="M16" i="2"/>
  <c r="K16" i="2"/>
  <c r="I16" i="2"/>
  <c r="G16" i="2"/>
  <c r="E16" i="2"/>
  <c r="C16" i="2"/>
  <c r="M15" i="2"/>
  <c r="K15" i="2"/>
  <c r="I15" i="2"/>
  <c r="G15" i="2"/>
  <c r="E15" i="2"/>
  <c r="C15" i="2"/>
  <c r="M14" i="2"/>
  <c r="K14" i="2"/>
  <c r="I14" i="2"/>
  <c r="G14" i="2"/>
  <c r="E14" i="2"/>
  <c r="C14" i="2"/>
  <c r="M13" i="2"/>
  <c r="M17" i="2" s="1"/>
  <c r="K13" i="2"/>
  <c r="K17" i="2"/>
  <c r="I13" i="2"/>
  <c r="I17" i="2" s="1"/>
  <c r="G13" i="2"/>
  <c r="G17" i="2"/>
  <c r="E13" i="2"/>
  <c r="E17" i="2" s="1"/>
  <c r="C13" i="2"/>
  <c r="O28" i="1"/>
  <c r="M23" i="1"/>
  <c r="L23" i="1"/>
  <c r="K23" i="1"/>
  <c r="J23" i="1"/>
  <c r="I23" i="1"/>
  <c r="N23" i="1"/>
  <c r="F23" i="1"/>
  <c r="H22" i="1"/>
  <c r="O22" i="1"/>
  <c r="G22" i="1"/>
  <c r="G21" i="1"/>
  <c r="H21" i="1"/>
  <c r="O21" i="1"/>
  <c r="H20" i="1"/>
  <c r="O20" i="1"/>
  <c r="G20" i="1"/>
  <c r="G19" i="1"/>
  <c r="H19" i="1"/>
  <c r="O19" i="1"/>
  <c r="H18" i="1"/>
  <c r="O18" i="1"/>
  <c r="G18" i="1"/>
  <c r="G17" i="1"/>
  <c r="H17" i="1"/>
  <c r="O17" i="1"/>
  <c r="H16" i="1"/>
  <c r="O16" i="1"/>
  <c r="G16" i="1"/>
  <c r="G15" i="1"/>
  <c r="H15" i="1"/>
  <c r="O15" i="1"/>
  <c r="H14" i="1"/>
  <c r="O14" i="1"/>
  <c r="G14" i="1"/>
  <c r="G13" i="1"/>
  <c r="H13" i="1"/>
  <c r="H23" i="1"/>
  <c r="O13" i="1"/>
  <c r="O23" i="1"/>
  <c r="O29" i="1"/>
  <c r="O34" i="1"/>
  <c r="M45" i="1"/>
  <c r="C17" i="2" l="1"/>
</calcChain>
</file>

<file path=xl/comments1.xml><?xml version="1.0" encoding="utf-8"?>
<comments xmlns="http://schemas.openxmlformats.org/spreadsheetml/2006/main">
  <authors>
    <author>Judy.Luhman</author>
  </authors>
  <commentList>
    <comment ref="I10" authorId="0" shapeId="0">
      <text>
        <r>
          <rPr>
            <sz val="9"/>
            <color indexed="81"/>
            <rFont val="Tahoma"/>
            <family val="2"/>
          </rPr>
          <t xml:space="preserve">Click on Rate Table link to the left to get standard rates.  Click on CONUS US to determine rate per destination.
</t>
        </r>
      </text>
    </comment>
    <comment ref="B11" authorId="0" shapeId="0">
      <text>
        <r>
          <rPr>
            <sz val="9"/>
            <color indexed="81"/>
            <rFont val="Tahoma"/>
            <family val="2"/>
          </rPr>
          <t xml:space="preserve">Items more than 60 days between trip and receipt of complete, approved document are considered taxable.
</t>
        </r>
      </text>
    </comment>
    <comment ref="F12" authorId="0" shapeId="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2" authorId="0" shapeId="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2" authorId="0" shapeId="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 ref="B27" authorId="0" shapeId="0">
      <text>
        <r>
          <rPr>
            <sz val="9"/>
            <color indexed="81"/>
            <rFont val="Tahoma"/>
            <family val="2"/>
          </rPr>
          <t xml:space="preserve">Items more than 60 days between trip and receipt of complete, approved document are considered taxable.
</t>
        </r>
      </text>
    </comment>
  </commentList>
</comments>
</file>

<file path=xl/sharedStrings.xml><?xml version="1.0" encoding="utf-8"?>
<sst xmlns="http://schemas.openxmlformats.org/spreadsheetml/2006/main" count="192" uniqueCount="173">
  <si>
    <t>Red Rocks Community College</t>
  </si>
  <si>
    <t>Complete appropriate yellow shaded cells.</t>
  </si>
  <si>
    <t>Incomplete forms will delay processing.</t>
  </si>
  <si>
    <t xml:space="preserve">RRCC Employee   
Banner S#  </t>
  </si>
  <si>
    <t>Student 
Banner S#</t>
  </si>
  <si>
    <t>Non-Employee Vendor ID S#</t>
  </si>
  <si>
    <t>Name:  Last, First</t>
  </si>
  <si>
    <t xml:space="preserve">Date: </t>
  </si>
  <si>
    <t>Address</t>
  </si>
  <si>
    <t>Banner Org #:</t>
  </si>
  <si>
    <t>City / ST / Zip+4</t>
  </si>
  <si>
    <t xml:space="preserve">Travel 
Authorization RR#: </t>
  </si>
  <si>
    <t>Click for per diem rates or Fiscal Rule 5-1-&gt;</t>
  </si>
  <si>
    <t>CONUS_US</t>
  </si>
  <si>
    <t>Personal Vehicle</t>
  </si>
  <si>
    <t>First &amp; Last Days at 75% of per diem</t>
  </si>
  <si>
    <t>Taxable</t>
  </si>
  <si>
    <t>Click to see 75% calcs-&gt;</t>
  </si>
  <si>
    <t>Rate Table</t>
  </si>
  <si>
    <t>Omit cost if meal was provided</t>
  </si>
  <si>
    <t>Lodging</t>
  </si>
  <si>
    <t>Parking /</t>
  </si>
  <si>
    <r>
      <t xml:space="preserve">DATE
</t>
    </r>
    <r>
      <rPr>
        <b/>
        <sz val="8"/>
        <color indexed="10"/>
        <rFont val="Arial"/>
        <family val="2"/>
      </rPr>
      <t>MM / DD / YY (req'd field for mileage calc)</t>
    </r>
  </si>
  <si>
    <r>
      <t xml:space="preserve"># Miles*
</t>
    </r>
    <r>
      <rPr>
        <b/>
        <sz val="9"/>
        <color indexed="10"/>
        <rFont val="Arial"/>
        <family val="2"/>
      </rPr>
      <t>(deduct
commute
below)</t>
    </r>
  </si>
  <si>
    <t>Rate/Mile</t>
  </si>
  <si>
    <t>Amount</t>
  </si>
  <si>
    <t>Bfast</t>
  </si>
  <si>
    <t>Lunch</t>
  </si>
  <si>
    <t>Dinner</t>
  </si>
  <si>
    <t>Incidentals</t>
  </si>
  <si>
    <r>
      <t xml:space="preserve">Daily $
</t>
    </r>
    <r>
      <rPr>
        <b/>
        <sz val="8"/>
        <color indexed="10"/>
        <rFont val="Arial"/>
        <family val="2"/>
      </rPr>
      <t>(receipt
req'd)</t>
    </r>
  </si>
  <si>
    <r>
      <t xml:space="preserve">Other 
Trans-
portation
</t>
    </r>
    <r>
      <rPr>
        <b/>
        <sz val="9"/>
        <color indexed="10"/>
        <rFont val="Arial"/>
        <family val="2"/>
      </rPr>
      <t>(receipt
req'd
&gt;$25)</t>
    </r>
  </si>
  <si>
    <t>SUBTOTAL</t>
  </si>
  <si>
    <t>* Do not deduct miles to/from home to airport.  These are reimbursable miles.</t>
  </si>
  <si>
    <t>Normal 1-way Daily Commute - info only - attach documentation</t>
  </si>
  <si>
    <t>miles</t>
  </si>
  <si>
    <t>DATE</t>
  </si>
  <si>
    <t>DESCRIPTION</t>
  </si>
  <si>
    <t>AMOUNT</t>
  </si>
  <si>
    <r>
      <t xml:space="preserve">Miscellaneous Expense </t>
    </r>
    <r>
      <rPr>
        <b/>
        <sz val="8"/>
        <rFont val="Arial"/>
        <family val="2"/>
      </rPr>
      <t>SUBTOTAL</t>
    </r>
  </si>
  <si>
    <t>Traveler
Signature (Payee)</t>
  </si>
  <si>
    <t>Date</t>
  </si>
  <si>
    <r>
      <t>SUPERVISOR SIGNATURE</t>
    </r>
    <r>
      <rPr>
        <b/>
        <sz val="9.1999999999999993"/>
        <rFont val="Arial"/>
        <family val="2"/>
      </rPr>
      <t xml:space="preserve"> </t>
    </r>
    <r>
      <rPr>
        <b/>
        <sz val="9.1999999999999993"/>
        <color indexed="10"/>
        <rFont val="Arial"/>
        <family val="2"/>
      </rPr>
      <t>(required)</t>
    </r>
    <r>
      <rPr>
        <b/>
        <sz val="9.1999999999999993"/>
        <rFont val="Arial"/>
        <family val="2"/>
      </rPr>
      <t xml:space="preserve"> </t>
    </r>
    <r>
      <rPr>
        <sz val="9.1999999999999993"/>
        <rFont val="Arial"/>
        <family val="2"/>
      </rPr>
      <t>/ DATE</t>
    </r>
  </si>
  <si>
    <t>~This Section For Accounting Use Only~</t>
  </si>
  <si>
    <t>(initials/date)</t>
  </si>
  <si>
    <t xml:space="preserve">Grant Accountant Review  </t>
  </si>
  <si>
    <t>In-State Travel</t>
  </si>
  <si>
    <t>Out of State Travel</t>
  </si>
  <si>
    <t>Out-of Country Travel</t>
  </si>
  <si>
    <t>Mileage</t>
  </si>
  <si>
    <t>740020-01</t>
  </si>
  <si>
    <t>740090-01</t>
  </si>
  <si>
    <t xml:space="preserve">740140-01 </t>
  </si>
  <si>
    <t>740010-01</t>
  </si>
  <si>
    <t>740080-01</t>
  </si>
  <si>
    <t xml:space="preserve">740130-01 </t>
  </si>
  <si>
    <t>Other travel</t>
  </si>
  <si>
    <t>740010-02</t>
  </si>
  <si>
    <t>740080-02</t>
  </si>
  <si>
    <t xml:space="preserve">740130-02 </t>
  </si>
  <si>
    <t>Conf reg.</t>
  </si>
  <si>
    <t>720750-01</t>
  </si>
  <si>
    <t>720750-02</t>
  </si>
  <si>
    <t>Reason for Advance</t>
  </si>
  <si>
    <t>Date Needed</t>
  </si>
  <si>
    <t>TRAVEL PURPOSE - 
TO/FROM or type of expense</t>
  </si>
  <si>
    <r>
      <rPr>
        <b/>
        <sz val="12"/>
        <color indexed="12"/>
        <rFont val="Arial"/>
        <family val="2"/>
      </rPr>
      <t>TRAVELER:</t>
    </r>
    <r>
      <rPr>
        <b/>
        <sz val="10"/>
        <color indexed="12"/>
        <rFont val="Arial"/>
        <family val="2"/>
      </rPr>
      <t xml:space="preserve">  </t>
    </r>
    <r>
      <rPr>
        <sz val="10"/>
        <color indexed="12"/>
        <rFont val="Arial"/>
        <family val="2"/>
      </rPr>
      <t>Print, Sign and Date. Attach mileage documentation, conference itinerary details and submit to Supervisor for approval.</t>
    </r>
  </si>
  <si>
    <t>Advance Requested</t>
  </si>
  <si>
    <r>
      <t xml:space="preserve">I certify that the estimates in the above schedule are true and just in all respects; that the amounts claimed herein will not be reimbursed to me from any other source nor are covered by a state-paid registration; that travel performed for which an advance is claimed will be performed by me while on State Business and that no claims are included for expenses of a personal or political nature or for any other expenses not authorized by the Fiscal Rules;  and that estimated mileage is for operating expenses of a personal vehicle. 
</t>
    </r>
    <r>
      <rPr>
        <b/>
        <sz val="9.1999999999999993"/>
        <color indexed="10"/>
        <rFont val="Arial"/>
        <family val="2"/>
      </rPr>
      <t>Further, I hereby authorize the State to deduct from my pay any amount paid to me in excess of my authorized expenses as provided by Fiscal Rule 5-1.</t>
    </r>
  </si>
  <si>
    <t>REQUEST FOR TRAVEL ADVANCE</t>
  </si>
  <si>
    <t>Fund</t>
  </si>
  <si>
    <t>Per Diem rule for first and last days of overnight travel:</t>
  </si>
  <si>
    <t>State of Colorado 
Approved Mileage Rate Chart</t>
  </si>
  <si>
    <t>1ST AND LAST DAYS OF TRAVEL ARE REIMBURSED AT 75% PER DIEM RATE AND INCIDENTAL EXPENSES EXCLUDING MEALS PROVIDED</t>
  </si>
  <si>
    <t>Start</t>
  </si>
  <si>
    <t>End</t>
  </si>
  <si>
    <t>Rate</t>
  </si>
  <si>
    <t>Base Per Diem</t>
  </si>
  <si>
    <t>|---------------------------------------------------High Cost Per Diems------------------------------------------------------------|</t>
  </si>
  <si>
    <t xml:space="preserve"> </t>
  </si>
  <si>
    <t>Per Diem 
Rates:</t>
  </si>
  <si>
    <t>Breakfast</t>
  </si>
  <si>
    <t>Daily Total</t>
  </si>
  <si>
    <t>"update"</t>
  </si>
  <si>
    <t xml:space="preserve">Click </t>
  </si>
  <si>
    <t>To Return to Form</t>
  </si>
  <si>
    <r>
      <t xml:space="preserve">Red Rocks Community College follows the </t>
    </r>
    <r>
      <rPr>
        <b/>
        <sz val="10"/>
        <rFont val="Arial"/>
        <family val="2"/>
      </rPr>
      <t>Mileage Reimbursement Policies</t>
    </r>
    <r>
      <rPr>
        <sz val="10"/>
        <rFont val="Arial"/>
        <family val="2"/>
      </rPr>
      <t xml:space="preserve"> established by the Colorado State Controller.</t>
    </r>
  </si>
  <si>
    <t>Red Rocks Community College only reimburses at the 2WD rate, regardless of vehicle used for travel.</t>
  </si>
  <si>
    <t>The following guidelines should be followed when submitting for mileage reimbursement.</t>
  </si>
  <si>
    <t xml:space="preserve">Mileage Reimbursement Policy </t>
  </si>
  <si>
    <t>Mileage Verification:</t>
  </si>
  <si>
    <t>A web-site document verifying your mileage calculation(s) must be submitted along with your voucher.</t>
  </si>
  <si>
    <t>Acceptable websites are:</t>
  </si>
  <si>
    <t>Mapquest</t>
  </si>
  <si>
    <t>Google</t>
  </si>
  <si>
    <t>Rand McNally</t>
  </si>
  <si>
    <t>Mileage Calculations:</t>
  </si>
  <si>
    <t xml:space="preserve">Please review Section 4 of the Mileage Reimbursement Policy when beginning or ending your business travel </t>
  </si>
  <si>
    <r>
      <t xml:space="preserve">from your </t>
    </r>
    <r>
      <rPr>
        <sz val="10"/>
        <color indexed="12"/>
        <rFont val="Arial"/>
        <family val="2"/>
      </rPr>
      <t>residence</t>
    </r>
    <r>
      <rPr>
        <sz val="10"/>
        <rFont val="Arial"/>
        <family val="2"/>
      </rPr>
      <t>.  Total trip mileage must be net of your normal daily commute mileage unless it has been</t>
    </r>
  </si>
  <si>
    <t>determined that your residence is your normal work location or your destination is to the airport for out-of-town travel.</t>
  </si>
  <si>
    <t>Weekends or days when a person may normally work from home are not exceptions.  Record the total mileage on the</t>
  </si>
  <si>
    <t>line with the purpose of the trip.  Enter the miles of daily commute for each trip leg that begins or ends at home as</t>
  </si>
  <si>
    <t>a NEGATIVE.  The two lines together will equal the net reimbursable miles.  If the NET mileage is zero or less,</t>
  </si>
  <si>
    <t>no reimbursement is allowable and no negative adjustment is required.  Mileage may be rounded to nearest</t>
  </si>
  <si>
    <t>whole number.</t>
  </si>
  <si>
    <t>Example 1:</t>
  </si>
  <si>
    <t>Normal 1-way commute from home to RRCC is 10 miles</t>
  </si>
  <si>
    <t>Actual Trip:</t>
  </si>
  <si>
    <t>RRCC - Loveland CO - Home</t>
  </si>
  <si>
    <t>Less normal commute (1 way)</t>
  </si>
  <si>
    <t>Example 2:</t>
  </si>
  <si>
    <t>Home - Loveland CO - Home</t>
  </si>
  <si>
    <t>Less normal commute (2 ways)</t>
  </si>
  <si>
    <t>Example 3:</t>
  </si>
  <si>
    <t>Home - Lowry - Home</t>
  </si>
  <si>
    <t>Less normal commute (2 ways but not more than total)</t>
  </si>
  <si>
    <t>Standard Mileages</t>
  </si>
  <si>
    <t>Lakewood Campus</t>
  </si>
  <si>
    <t>Arvada Campus</t>
  </si>
  <si>
    <t>Between RRCC Campuses</t>
  </si>
  <si>
    <t>FRCC Front Range Westminster Campus</t>
  </si>
  <si>
    <t>ACC Arapahoe Littleton Campus</t>
  </si>
  <si>
    <t>CCD Community College of Denver Campus</t>
  </si>
  <si>
    <t>AHEC (Clicks)</t>
  </si>
  <si>
    <t>TOTAL ESTIMATED
TRAVEL
EXPENSES</t>
  </si>
  <si>
    <t>TOTAL ESTIMATED EXPENSES</t>
  </si>
  <si>
    <t xml:space="preserve">Travel Coordinator Review </t>
  </si>
  <si>
    <t>Instructions</t>
  </si>
  <si>
    <t>Employee Travel Advances</t>
  </si>
  <si>
    <t>Complete the header information</t>
  </si>
  <si>
    <t>Estimate the expenses expected to be paid out-of-pocket or on a personal credit card.</t>
  </si>
  <si>
    <t>Do not include expenses paid with the RRCC State Corporate Travel Card</t>
  </si>
  <si>
    <t>Use 75% of per diem rates for 1st and last days of travel</t>
  </si>
  <si>
    <t>Expenses that can be claimed include:</t>
  </si>
  <si>
    <t>Parking</t>
  </si>
  <si>
    <t>Taxis/shuttles/etc.</t>
  </si>
  <si>
    <t>Internet services if used for business purposes</t>
  </si>
  <si>
    <t>Baggage fees</t>
  </si>
  <si>
    <t>Gas for rental vehicle</t>
  </si>
  <si>
    <t>Mileage for personal vehicle</t>
  </si>
  <si>
    <t>Any overage of advance vs actual expenses will require reimbursement to the college.</t>
  </si>
  <si>
    <t>If not paid by check, the amount will be deducted from payroll.</t>
  </si>
  <si>
    <t>Obtain signature from supervisor or org owner and forward to Travel, Campus Box 16.</t>
  </si>
  <si>
    <t>Only include meals not paid by registrations or by others or document exceptions</t>
  </si>
  <si>
    <t>Maximum Advance per Fiscal Rule 5.1</t>
  </si>
  <si>
    <r>
      <t xml:space="preserve">TRAVEL DESIGNEE OR DELEGATE </t>
    </r>
    <r>
      <rPr>
        <b/>
        <sz val="10"/>
        <color indexed="10"/>
        <rFont val="Arial"/>
        <family val="2"/>
      </rPr>
      <t>(required)</t>
    </r>
    <r>
      <rPr>
        <sz val="10"/>
        <rFont val="Arial"/>
        <family val="2"/>
      </rPr>
      <t>/ DATE</t>
    </r>
  </si>
  <si>
    <t>City/County Locator</t>
  </si>
  <si>
    <t>GSA per diem website and link to National Association of Counties link if city not listed.</t>
  </si>
  <si>
    <t>NACO link</t>
  </si>
  <si>
    <t>X out the login page and correct page should display.</t>
  </si>
  <si>
    <t>Scroll down to Meal and Incidental Per Diem Rates and choose correct Appendix and time period.</t>
  </si>
  <si>
    <t>If traveling to these common destinations you may use ONLY the mileage shown below with no additional support needed (per Mapquest).  Travel is 1-way.</t>
  </si>
  <si>
    <t>CCCS System Office Lowry Campus</t>
  </si>
  <si>
    <t>MCC Fort Morgan Campus</t>
  </si>
  <si>
    <t>PCC Pueblo Campus 900 W Orman Ave</t>
  </si>
  <si>
    <t>PPCC Centennial Campus 5675 S Academy Blvd Co Springs</t>
  </si>
  <si>
    <t>TSJC Trinidad Campus 600 Prospect St</t>
  </si>
  <si>
    <t>Denver International Airport</t>
  </si>
  <si>
    <t>Denver Downtown (vicinity of 17th &amp; California)</t>
  </si>
  <si>
    <t>Golden Downtown (vicinity of Washington &amp; 10th)</t>
  </si>
  <si>
    <t>New Address since last warrant received?</t>
  </si>
  <si>
    <t>If Yes:  Check box</t>
  </si>
  <si>
    <t>Submit Advance Requests no less than 2 weeks prior to departure.</t>
  </si>
  <si>
    <r>
      <rPr>
        <sz val="8"/>
        <rFont val="Arial"/>
        <family val="2"/>
      </rPr>
      <t xml:space="preserve">For a majority of the travel within CONUS, the base per diem rate for meals/incidentals is $51 per day.  For certain other travel destinations listed on Appendix A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</si>
  <si>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</si>
  <si>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r>
      <rPr>
        <b/>
        <sz val="12"/>
        <color indexed="12"/>
        <rFont val="Arial"/>
        <family val="2"/>
      </rPr>
      <t>APPROVING AUTHORITIES:</t>
    </r>
    <r>
      <rPr>
        <b/>
        <sz val="10"/>
        <rFont val="Arial"/>
        <family val="2"/>
      </rPr>
      <t xml:space="preserve">  I Certify that I have reviewed and approve the estimated expense and the Banner org number submitted on this request.  All travel will be conducted to accomplish the business of the State of Colorado. </t>
    </r>
    <r>
      <rPr>
        <b/>
        <sz val="9"/>
        <rFont val="Arial"/>
        <family val="2"/>
      </rPr>
      <t xml:space="preserve"> 
</t>
    </r>
    <r>
      <rPr>
        <b/>
        <sz val="10"/>
        <color indexed="10"/>
        <rFont val="Arial"/>
        <family val="2"/>
      </rPr>
      <t>NOTE</t>
    </r>
    <r>
      <rPr>
        <b/>
        <sz val="10"/>
        <rFont val="Arial"/>
        <family val="2"/>
      </rPr>
      <t>:  1 approver with signature authority required in addition to the RRCC Travel Designee - Judy Luhman).</t>
    </r>
  </si>
  <si>
    <r>
      <t xml:space="preserve">MISCELLANEOUS EXPENSES </t>
    </r>
    <r>
      <rPr>
        <sz val="11"/>
        <rFont val="Arial"/>
        <family val="2"/>
      </rPr>
      <t>(Phone/internet, etc. excluding tips)</t>
    </r>
  </si>
  <si>
    <t>Rate varies by date 1/2018=$0.49</t>
  </si>
  <si>
    <t xml:space="preserve">Advance 113360 </t>
  </si>
  <si>
    <t>RRCC rev. 1/5/2018</t>
  </si>
  <si>
    <t>Direct Deposits will be made to the payroll bank account on Thursdays unless notified otherwise.</t>
  </si>
  <si>
    <t>I will file a travel reimbursement voucher by the 7th of the month following the date that travel ended (ie if trip ends on 3/15 I will submit final expense voucher by 4/7).  If the advance received exceeds the final reimbursable expenses, I will repay the excess through the Cashiers or authorize a payroll deduction for the excess.</t>
  </si>
  <si>
    <t>MAXIMUM ALLOWABLE MEAL PER DIEM RATES FOR CONUS TRAVEL  Effective October 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</si>
</sst>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m/d/yy;@"/>
  </numFmts>
  <fonts count="49" x14ac:knownFonts="1">
    <font>
      <sz val="10"/>
      <name val="Arial"/>
    </font>
    <font>
      <sz val="9"/>
      <name val="Arial"/>
      <family val="2"/>
    </font>
    <font>
      <sz val="10"/>
      <name val="Arial"/>
      <family val="2"/>
    </font>
    <font>
      <b/>
      <sz val="12"/>
      <name val="Arial"/>
      <family val="2"/>
    </font>
    <font>
      <sz val="12"/>
      <name val="Arial"/>
      <family val="2"/>
    </font>
    <font>
      <b/>
      <sz val="8"/>
      <name val="Arial"/>
      <family val="2"/>
    </font>
    <font>
      <b/>
      <sz val="10"/>
      <name val="Arial"/>
      <family val="2"/>
    </font>
    <font>
      <u/>
      <sz val="10"/>
      <color indexed="12"/>
      <name val="Arial"/>
      <family val="2"/>
    </font>
    <font>
      <b/>
      <sz val="9"/>
      <name val="Arial"/>
      <family val="2"/>
    </font>
    <font>
      <b/>
      <sz val="8"/>
      <color indexed="10"/>
      <name val="Arial"/>
      <family val="2"/>
    </font>
    <font>
      <b/>
      <sz val="9"/>
      <color indexed="10"/>
      <name val="Arial"/>
      <family val="2"/>
    </font>
    <font>
      <sz val="8"/>
      <name val="Arial"/>
      <family val="2"/>
    </font>
    <font>
      <b/>
      <sz val="11"/>
      <name val="Arial"/>
      <family val="2"/>
    </font>
    <font>
      <sz val="11"/>
      <name val="Arial"/>
      <family val="2"/>
    </font>
    <font>
      <b/>
      <sz val="12"/>
      <color indexed="12"/>
      <name val="Arial"/>
      <family val="2"/>
    </font>
    <font>
      <b/>
      <sz val="10"/>
      <color indexed="12"/>
      <name val="Arial"/>
      <family val="2"/>
    </font>
    <font>
      <sz val="10"/>
      <color indexed="12"/>
      <name val="Arial"/>
      <family val="2"/>
    </font>
    <font>
      <b/>
      <sz val="9.1999999999999993"/>
      <name val="Arial"/>
      <family val="2"/>
    </font>
    <font>
      <b/>
      <sz val="9.1999999999999993"/>
      <color indexed="10"/>
      <name val="Arial"/>
      <family val="2"/>
    </font>
    <font>
      <b/>
      <sz val="10"/>
      <color indexed="10"/>
      <name val="Arial"/>
      <family val="2"/>
    </font>
    <font>
      <sz val="9.1999999999999993"/>
      <name val="Arial"/>
      <family val="2"/>
    </font>
    <font>
      <b/>
      <i/>
      <sz val="10"/>
      <name val="Arial"/>
      <family val="2"/>
    </font>
    <font>
      <i/>
      <sz val="7"/>
      <name val="Arial"/>
      <family val="2"/>
    </font>
    <font>
      <sz val="10"/>
      <color indexed="22"/>
      <name val="Arial"/>
      <family val="2"/>
    </font>
    <font>
      <sz val="7"/>
      <name val="Arial"/>
      <family val="2"/>
    </font>
    <font>
      <sz val="9"/>
      <color indexed="81"/>
      <name val="Tahoma"/>
      <family val="2"/>
    </font>
    <font>
      <b/>
      <sz val="9"/>
      <color indexed="81"/>
      <name val="Tahoma"/>
      <family val="2"/>
    </font>
    <font>
      <b/>
      <sz val="9"/>
      <name val="Tahoma"/>
      <family val="2"/>
    </font>
    <font>
      <sz val="7.5"/>
      <name val="Arial"/>
      <family val="2"/>
    </font>
    <font>
      <b/>
      <sz val="7.5"/>
      <name val="Arial"/>
      <family val="2"/>
    </font>
    <font>
      <sz val="8"/>
      <name val="Tahoma"/>
      <family val="2"/>
    </font>
    <font>
      <b/>
      <u/>
      <sz val="8"/>
      <name val="Arial"/>
      <family val="2"/>
    </font>
    <font>
      <i/>
      <sz val="10"/>
      <name val="Arial"/>
      <family val="2"/>
    </font>
    <font>
      <b/>
      <sz val="16"/>
      <name val="Calibri"/>
      <family val="2"/>
    </font>
    <font>
      <u/>
      <sz val="9"/>
      <color indexed="12"/>
      <name val="Arial"/>
      <family val="2"/>
    </font>
    <font>
      <b/>
      <sz val="7"/>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b/>
      <sz val="8"/>
      <color rgb="FFC00000"/>
      <name val="Arial"/>
      <family val="2"/>
    </font>
    <font>
      <sz val="8"/>
      <color rgb="FFFF0000"/>
      <name val="Arial"/>
      <family val="2"/>
    </font>
    <font>
      <sz val="10"/>
      <color rgb="FF0000FF"/>
      <name val="Arial"/>
      <family val="2"/>
    </font>
    <font>
      <b/>
      <sz val="10"/>
      <color rgb="FF0000FF"/>
      <name val="Arial"/>
      <family val="2"/>
    </font>
    <font>
      <b/>
      <sz val="10"/>
      <color rgb="FF7030A0"/>
      <name val="Arial"/>
      <family val="2"/>
    </font>
    <font>
      <b/>
      <sz val="8"/>
      <color rgb="FFFF0000"/>
      <name val="Arial"/>
      <family val="2"/>
    </font>
    <font>
      <b/>
      <sz val="9"/>
      <color rgb="FF0000FF"/>
      <name val="Arial"/>
      <family val="2"/>
    </font>
    <font>
      <b/>
      <sz val="10"/>
      <color rgb="FFFF0000"/>
      <name val="Arial"/>
      <family val="2"/>
    </font>
    <font>
      <b/>
      <sz val="18"/>
      <color rgb="FFC00000"/>
      <name val="Arial"/>
      <family val="2"/>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0"/>
        <bgColor indexed="64"/>
      </patternFill>
    </fill>
  </fills>
  <borders count="3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cellStyleXfs>
  <cellXfs count="308">
    <xf numFmtId="0" fontId="0" fillId="0" borderId="0" xfId="0"/>
    <xf numFmtId="0" fontId="1" fillId="0" borderId="0" xfId="0" applyFont="1" applyAlignment="1" applyProtection="1">
      <alignment horizontal="left" vertical="center"/>
    </xf>
    <xf numFmtId="0" fontId="36"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xf numFmtId="0" fontId="2" fillId="0" borderId="0" xfId="0" applyFont="1" applyAlignment="1"/>
    <xf numFmtId="0" fontId="2" fillId="0" borderId="0" xfId="0" applyFont="1" applyAlignment="1" applyProtection="1"/>
    <xf numFmtId="0" fontId="2" fillId="0" borderId="0" xfId="0" applyFont="1" applyBorder="1" applyAlignment="1" applyProtection="1"/>
    <xf numFmtId="0" fontId="6" fillId="0" borderId="0" xfId="0" applyFont="1" applyAlignment="1" applyProtection="1">
      <alignment horizontal="center" vertical="center"/>
    </xf>
    <xf numFmtId="14" fontId="3" fillId="3" borderId="1" xfId="0" applyNumberFormat="1" applyFont="1" applyFill="1" applyBorder="1" applyAlignment="1" applyProtection="1">
      <protection locked="0"/>
    </xf>
    <xf numFmtId="0" fontId="3" fillId="3" borderId="2" xfId="0" applyFont="1" applyFill="1" applyBorder="1" applyAlignment="1" applyProtection="1">
      <alignment horizontal="center"/>
      <protection locked="0"/>
    </xf>
    <xf numFmtId="0" fontId="5" fillId="0" borderId="3" xfId="0" applyFont="1" applyFill="1" applyBorder="1" applyAlignment="1" applyProtection="1">
      <alignment horizontal="center" wrapText="1"/>
    </xf>
    <xf numFmtId="0" fontId="4" fillId="0" borderId="0" xfId="0" applyFont="1" applyFill="1" applyBorder="1" applyAlignment="1" applyProtection="1"/>
    <xf numFmtId="0" fontId="6" fillId="0" borderId="3" xfId="0" applyFont="1" applyFill="1" applyBorder="1" applyAlignment="1" applyProtection="1">
      <alignment horizontal="center" wrapText="1"/>
    </xf>
    <xf numFmtId="0" fontId="4" fillId="0" borderId="0" xfId="0" applyFont="1" applyFill="1" applyBorder="1" applyAlignment="1" applyProtection="1">
      <alignment horizontal="left" vertical="top"/>
    </xf>
    <xf numFmtId="0" fontId="2" fillId="0" borderId="0" xfId="0" applyFont="1" applyFill="1" applyAlignment="1"/>
    <xf numFmtId="0" fontId="37" fillId="0" borderId="4" xfId="0" applyFont="1" applyBorder="1" applyAlignment="1" applyProtection="1"/>
    <xf numFmtId="0" fontId="38" fillId="0" borderId="5" xfId="0" applyFont="1" applyBorder="1" applyAlignment="1" applyProtection="1"/>
    <xf numFmtId="0" fontId="39" fillId="0" borderId="5" xfId="0" applyFont="1" applyBorder="1" applyAlignment="1" applyProtection="1">
      <alignment horizontal="right"/>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6" fillId="0" borderId="7" xfId="0" applyFont="1" applyBorder="1" applyAlignment="1" applyProtection="1">
      <alignment horizontal="center"/>
    </xf>
    <xf numFmtId="0" fontId="2" fillId="0" borderId="0" xfId="0" applyFont="1" applyBorder="1" applyAlignment="1">
      <alignment horizontal="center"/>
    </xf>
    <xf numFmtId="0" fontId="6" fillId="0" borderId="8" xfId="0" applyFont="1" applyBorder="1" applyAlignment="1" applyProtection="1"/>
    <xf numFmtId="0" fontId="40" fillId="0" borderId="4" xfId="0" applyFont="1" applyBorder="1" applyAlignment="1" applyProtection="1"/>
    <xf numFmtId="0" fontId="40" fillId="0" borderId="5" xfId="0" applyFont="1" applyBorder="1" applyAlignment="1" applyProtection="1">
      <alignment horizontal="right"/>
    </xf>
    <xf numFmtId="0" fontId="7" fillId="0" borderId="6" xfId="3" applyBorder="1" applyAlignment="1" applyProtection="1">
      <protection locked="0"/>
    </xf>
    <xf numFmtId="0" fontId="6" fillId="0" borderId="4" xfId="0" applyFont="1" applyBorder="1" applyAlignment="1" applyProtection="1">
      <alignment horizontal="center"/>
    </xf>
    <xf numFmtId="0" fontId="5"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wrapText="1"/>
    </xf>
    <xf numFmtId="0" fontId="8" fillId="0" borderId="8" xfId="0" applyFont="1" applyFill="1" applyBorder="1" applyAlignment="1" applyProtection="1">
      <alignment horizontal="center" wrapText="1"/>
    </xf>
    <xf numFmtId="0" fontId="5" fillId="0" borderId="8" xfId="0" applyFont="1" applyFill="1" applyBorder="1" applyAlignment="1" applyProtection="1">
      <alignment horizontal="center" wrapText="1"/>
    </xf>
    <xf numFmtId="0" fontId="5" fillId="0" borderId="10" xfId="0" applyFont="1" applyFill="1" applyBorder="1" applyAlignment="1" applyProtection="1">
      <alignment horizontal="center" shrinkToFit="1"/>
    </xf>
    <xf numFmtId="0" fontId="5" fillId="0" borderId="10" xfId="0" applyFont="1" applyBorder="1" applyAlignment="1" applyProtection="1">
      <alignment horizontal="center" wrapText="1"/>
    </xf>
    <xf numFmtId="0" fontId="5" fillId="0" borderId="10" xfId="0" applyFont="1" applyFill="1" applyBorder="1" applyAlignment="1" applyProtection="1">
      <alignment horizontal="center" wrapText="1"/>
    </xf>
    <xf numFmtId="0" fontId="11" fillId="0" borderId="8" xfId="0" applyFont="1" applyFill="1" applyBorder="1" applyAlignment="1" applyProtection="1">
      <alignment horizontal="center" shrinkToFit="1"/>
    </xf>
    <xf numFmtId="0" fontId="8" fillId="0" borderId="10" xfId="0" applyFont="1" applyBorder="1" applyAlignment="1" applyProtection="1">
      <alignment horizontal="center" wrapText="1"/>
    </xf>
    <xf numFmtId="0" fontId="6" fillId="0" borderId="9" xfId="0" applyFont="1" applyFill="1" applyBorder="1" applyAlignment="1" applyProtection="1">
      <alignment horizontal="center" wrapText="1"/>
    </xf>
    <xf numFmtId="0" fontId="2" fillId="0" borderId="0" xfId="0" applyFont="1" applyFill="1" applyBorder="1" applyAlignment="1">
      <alignment horizontal="center" wrapText="1"/>
    </xf>
    <xf numFmtId="0" fontId="2" fillId="0" borderId="0" xfId="0" applyFont="1" applyBorder="1" applyAlignment="1">
      <alignment wrapText="1"/>
    </xf>
    <xf numFmtId="44" fontId="11" fillId="0" borderId="0" xfId="2" applyFont="1" applyFill="1" applyBorder="1" applyAlignment="1"/>
    <xf numFmtId="164" fontId="2" fillId="3" borderId="11" xfId="0" applyNumberFormat="1" applyFont="1" applyFill="1" applyBorder="1" applyAlignment="1" applyProtection="1">
      <alignment horizontal="center"/>
      <protection locked="0"/>
    </xf>
    <xf numFmtId="43" fontId="2" fillId="3" borderId="11" xfId="1" applyNumberFormat="1" applyFont="1" applyFill="1" applyBorder="1" applyAlignment="1" applyProtection="1">
      <alignment horizontal="center" shrinkToFit="1"/>
      <protection locked="0"/>
    </xf>
    <xf numFmtId="165" fontId="2" fillId="0" borderId="4" xfId="0" applyNumberFormat="1" applyFont="1" applyFill="1" applyBorder="1" applyAlignment="1" applyProtection="1"/>
    <xf numFmtId="43" fontId="2" fillId="4" borderId="12" xfId="1" applyFont="1" applyFill="1" applyBorder="1" applyAlignment="1" applyProtection="1">
      <alignment shrinkToFit="1"/>
    </xf>
    <xf numFmtId="44" fontId="2" fillId="3" borderId="12" xfId="2" applyFont="1" applyFill="1" applyBorder="1" applyAlignment="1" applyProtection="1">
      <alignment shrinkToFit="1"/>
    </xf>
    <xf numFmtId="44" fontId="2" fillId="3" borderId="12" xfId="2" applyFont="1" applyFill="1" applyBorder="1" applyAlignment="1" applyProtection="1">
      <alignment shrinkToFit="1"/>
      <protection locked="0"/>
    </xf>
    <xf numFmtId="43" fontId="2" fillId="4" borderId="2" xfId="1" applyNumberFormat="1" applyFont="1" applyFill="1" applyBorder="1" applyAlignment="1" applyProtection="1">
      <alignment horizontal="center" shrinkToFit="1"/>
    </xf>
    <xf numFmtId="0" fontId="2" fillId="0" borderId="0" xfId="0" applyFont="1" applyFill="1" applyBorder="1" applyAlignment="1" applyProtection="1">
      <alignment horizontal="right" shrinkToFit="1"/>
    </xf>
    <xf numFmtId="44" fontId="2" fillId="4" borderId="2" xfId="2" applyFont="1" applyFill="1" applyBorder="1" applyAlignment="1" applyProtection="1">
      <alignment shrinkToFit="1"/>
    </xf>
    <xf numFmtId="44" fontId="2" fillId="0" borderId="0" xfId="2" applyFont="1" applyBorder="1" applyAlignment="1"/>
    <xf numFmtId="0" fontId="41" fillId="0" borderId="0" xfId="0" applyFont="1" applyBorder="1" applyAlignment="1" applyProtection="1"/>
    <xf numFmtId="0" fontId="37" fillId="0" borderId="0" xfId="0" applyFont="1" applyBorder="1" applyAlignment="1" applyProtection="1"/>
    <xf numFmtId="0" fontId="39" fillId="0" borderId="0" xfId="0" applyFont="1" applyBorder="1" applyAlignment="1" applyProtection="1">
      <alignment horizontal="right"/>
    </xf>
    <xf numFmtId="0" fontId="39" fillId="0" borderId="0" xfId="0" applyFont="1" applyBorder="1" applyAlignment="1" applyProtection="1"/>
    <xf numFmtId="43" fontId="2" fillId="3" borderId="12" xfId="1" applyNumberFormat="1" applyFont="1" applyFill="1" applyBorder="1" applyAlignment="1" applyProtection="1">
      <alignment horizontal="center" shrinkToFit="1"/>
      <protection locked="0"/>
    </xf>
    <xf numFmtId="0" fontId="42" fillId="0" borderId="0" xfId="0" applyFont="1" applyBorder="1" applyAlignment="1" applyProtection="1"/>
    <xf numFmtId="0" fontId="43" fillId="0" borderId="0" xfId="0" applyFont="1" applyBorder="1" applyAlignment="1" applyProtection="1">
      <alignment horizontal="right"/>
    </xf>
    <xf numFmtId="0" fontId="43" fillId="0" borderId="0" xfId="0" applyFont="1" applyBorder="1" applyAlignment="1" applyProtection="1"/>
    <xf numFmtId="0" fontId="42" fillId="0" borderId="0" xfId="0" applyFont="1" applyFill="1" applyBorder="1" applyAlignment="1" applyProtection="1"/>
    <xf numFmtId="0" fontId="12" fillId="0" borderId="0" xfId="0" applyFont="1" applyBorder="1" applyAlignment="1">
      <alignment horizontal="left"/>
    </xf>
    <xf numFmtId="0" fontId="5" fillId="5" borderId="12" xfId="0" applyFont="1" applyFill="1" applyBorder="1" applyAlignment="1" applyProtection="1">
      <alignment horizontal="center"/>
    </xf>
    <xf numFmtId="0" fontId="11" fillId="5" borderId="12" xfId="0" applyFont="1" applyFill="1" applyBorder="1" applyAlignment="1" applyProtection="1">
      <alignment horizontal="center" wrapText="1"/>
    </xf>
    <xf numFmtId="0" fontId="2" fillId="0" borderId="0" xfId="0" applyFont="1" applyFill="1" applyBorder="1" applyAlignment="1">
      <alignment horizontal="center"/>
    </xf>
    <xf numFmtId="165" fontId="2" fillId="3" borderId="12" xfId="0" applyNumberFormat="1" applyFont="1" applyFill="1" applyBorder="1" applyAlignment="1" applyProtection="1">
      <alignment horizontal="center"/>
      <protection locked="0"/>
    </xf>
    <xf numFmtId="43" fontId="6" fillId="3" borderId="12" xfId="1" applyFont="1" applyFill="1" applyBorder="1" applyAlignment="1" applyProtection="1">
      <alignment shrinkToFit="1"/>
      <protection locked="0"/>
    </xf>
    <xf numFmtId="14" fontId="2" fillId="3" borderId="12" xfId="0" applyNumberFormat="1" applyFont="1" applyFill="1" applyBorder="1" applyAlignment="1" applyProtection="1">
      <alignment horizontal="center"/>
      <protection locked="0"/>
    </xf>
    <xf numFmtId="14" fontId="2" fillId="3" borderId="12" xfId="0" applyNumberFormat="1" applyFont="1" applyFill="1" applyBorder="1" applyAlignment="1" applyProtection="1">
      <alignment horizontal="left" shrinkToFit="1"/>
      <protection locked="0"/>
    </xf>
    <xf numFmtId="44" fontId="2" fillId="3" borderId="12" xfId="2" applyFont="1" applyFill="1" applyBorder="1" applyAlignment="1">
      <alignment shrinkToFit="1"/>
    </xf>
    <xf numFmtId="43" fontId="11" fillId="0" borderId="0" xfId="1" applyFont="1" applyFill="1" applyBorder="1" applyAlignment="1"/>
    <xf numFmtId="0" fontId="2" fillId="0" borderId="13" xfId="0" applyFont="1" applyBorder="1" applyAlignment="1" applyProtection="1">
      <alignment horizontal="right"/>
    </xf>
    <xf numFmtId="0" fontId="2" fillId="0" borderId="0" xfId="0" applyFont="1" applyBorder="1" applyAlignment="1" applyProtection="1">
      <alignment horizontal="right"/>
    </xf>
    <xf numFmtId="0" fontId="6" fillId="0" borderId="0" xfId="0" applyFont="1" applyBorder="1" applyAlignment="1" applyProtection="1">
      <alignment horizontal="right"/>
    </xf>
    <xf numFmtId="44" fontId="6" fillId="4" borderId="2" xfId="2" applyFont="1" applyFill="1" applyBorder="1" applyAlignment="1" applyProtection="1">
      <alignment shrinkToFit="1"/>
    </xf>
    <xf numFmtId="44" fontId="6" fillId="0" borderId="0" xfId="2" applyFont="1" applyFill="1" applyBorder="1" applyAlignment="1"/>
    <xf numFmtId="0" fontId="11" fillId="0" borderId="0" xfId="0" applyFont="1" applyFill="1" applyAlignment="1">
      <alignment horizontal="left" vertical="top"/>
    </xf>
    <xf numFmtId="0" fontId="2" fillId="0" borderId="0" xfId="0" applyFont="1" applyAlignment="1" applyProtection="1">
      <alignment horizontal="center" vertical="center"/>
    </xf>
    <xf numFmtId="0" fontId="5" fillId="0" borderId="0" xfId="0" applyFont="1" applyAlignment="1" applyProtection="1">
      <alignment horizontal="right" wrapText="1"/>
    </xf>
    <xf numFmtId="0" fontId="11" fillId="0" borderId="0" xfId="0" applyFont="1" applyFill="1" applyBorder="1" applyAlignment="1">
      <alignment horizontal="left" vertical="top"/>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2" fillId="0" borderId="3" xfId="0" applyFont="1" applyBorder="1" applyAlignment="1" applyProtection="1"/>
    <xf numFmtId="0" fontId="0" fillId="0" borderId="3" xfId="0" applyBorder="1" applyAlignment="1" applyProtection="1"/>
    <xf numFmtId="0" fontId="11" fillId="0" borderId="3" xfId="0" applyFont="1" applyBorder="1" applyAlignment="1" applyProtection="1">
      <alignment horizontal="left" vertical="top"/>
    </xf>
    <xf numFmtId="0" fontId="5" fillId="0" borderId="0" xfId="0" applyFont="1" applyBorder="1" applyAlignment="1" applyProtection="1">
      <alignment horizontal="right" wrapText="1"/>
    </xf>
    <xf numFmtId="44" fontId="3" fillId="4" borderId="2" xfId="0" applyNumberFormat="1" applyFont="1" applyFill="1" applyBorder="1" applyAlignment="1" applyProtection="1">
      <alignment shrinkToFit="1"/>
    </xf>
    <xf numFmtId="0" fontId="11" fillId="0" borderId="0" xfId="0" applyFont="1" applyAlignment="1">
      <alignment horizontal="left" vertical="top"/>
    </xf>
    <xf numFmtId="44" fontId="6" fillId="0" borderId="0" xfId="0" applyNumberFormat="1" applyFont="1" applyFill="1" applyBorder="1" applyAlignment="1"/>
    <xf numFmtId="0" fontId="21" fillId="0" borderId="13" xfId="0" applyFont="1" applyFill="1" applyBorder="1" applyProtection="1"/>
    <xf numFmtId="0" fontId="2" fillId="0" borderId="0" xfId="0" applyFont="1" applyFill="1" applyBorder="1" applyProtection="1"/>
    <xf numFmtId="0" fontId="2" fillId="0" borderId="0" xfId="0" applyFont="1" applyFill="1" applyBorder="1" applyAlignment="1" applyProtection="1"/>
    <xf numFmtId="0" fontId="22" fillId="0" borderId="0" xfId="0" applyFont="1" applyFill="1" applyBorder="1" applyAlignment="1" applyProtection="1">
      <alignment horizontal="left" vertical="top"/>
    </xf>
    <xf numFmtId="0" fontId="22" fillId="0" borderId="0" xfId="0" applyFont="1" applyFill="1" applyBorder="1" applyAlignment="1" applyProtection="1"/>
    <xf numFmtId="0" fontId="2" fillId="0" borderId="9" xfId="0" applyFont="1" applyFill="1" applyBorder="1" applyAlignment="1" applyProtection="1"/>
    <xf numFmtId="0" fontId="6" fillId="0" borderId="13" xfId="0" applyFont="1" applyFill="1" applyBorder="1" applyProtection="1"/>
    <xf numFmtId="0" fontId="22" fillId="0" borderId="0" xfId="0" applyFont="1" applyFill="1" applyBorder="1" applyAlignment="1" applyProtection="1">
      <alignment horizontal="center" vertical="top"/>
    </xf>
    <xf numFmtId="0" fontId="2" fillId="0" borderId="13" xfId="0" applyFont="1" applyFill="1" applyBorder="1" applyProtection="1"/>
    <xf numFmtId="0" fontId="11" fillId="0" borderId="0" xfId="0" applyFont="1" applyFill="1" applyBorder="1" applyAlignment="1" applyProtection="1">
      <alignment horizontal="left" vertical="top"/>
    </xf>
    <xf numFmtId="0" fontId="2" fillId="0" borderId="0" xfId="0" applyFont="1" applyFill="1" applyBorder="1" applyAlignment="1" applyProtection="1">
      <alignment horizontal="right"/>
    </xf>
    <xf numFmtId="0" fontId="23" fillId="0" borderId="0" xfId="0" applyFont="1" applyFill="1" applyBorder="1" applyAlignment="1"/>
    <xf numFmtId="0" fontId="2" fillId="0" borderId="0" xfId="0" applyFont="1" applyFill="1" applyBorder="1" applyAlignment="1" applyProtection="1">
      <alignment horizontal="left" vertical="top"/>
    </xf>
    <xf numFmtId="0" fontId="2" fillId="0" borderId="9" xfId="0" applyFont="1" applyFill="1" applyBorder="1" applyAlignment="1" applyProtection="1">
      <alignment horizontal="right"/>
    </xf>
    <xf numFmtId="0" fontId="23"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9" xfId="0" applyFont="1" applyFill="1" applyBorder="1" applyAlignment="1" applyProtection="1">
      <alignment horizontal="center"/>
    </xf>
    <xf numFmtId="0" fontId="2" fillId="0" borderId="0" xfId="0" applyFont="1" applyProtection="1"/>
    <xf numFmtId="0" fontId="11" fillId="0" borderId="0" xfId="0" applyFont="1" applyFill="1" applyBorder="1" applyAlignment="1" applyProtection="1">
      <alignment horizontal="right"/>
    </xf>
    <xf numFmtId="0" fontId="11" fillId="0" borderId="0" xfId="0" applyFont="1" applyFill="1" applyBorder="1" applyAlignment="1" applyProtection="1">
      <alignment horizontal="center" shrinkToFit="1"/>
    </xf>
    <xf numFmtId="0" fontId="44" fillId="0" borderId="0" xfId="0" applyFont="1" applyBorder="1" applyProtection="1"/>
    <xf numFmtId="0" fontId="2" fillId="0" borderId="0" xfId="0" applyFont="1" applyBorder="1" applyProtection="1"/>
    <xf numFmtId="0" fontId="2" fillId="0" borderId="14" xfId="0" applyFont="1" applyFill="1" applyBorder="1" applyProtection="1"/>
    <xf numFmtId="0" fontId="2" fillId="0" borderId="3" xfId="0" applyFont="1" applyFill="1" applyBorder="1" applyProtection="1"/>
    <xf numFmtId="0" fontId="11" fillId="0" borderId="3" xfId="0" applyFont="1" applyFill="1" applyBorder="1" applyAlignment="1" applyProtection="1">
      <alignment horizontal="right"/>
    </xf>
    <xf numFmtId="0" fontId="11" fillId="0" borderId="3" xfId="0" applyFont="1" applyFill="1" applyBorder="1" applyAlignment="1" applyProtection="1">
      <alignment horizontal="center" shrinkToFit="1"/>
    </xf>
    <xf numFmtId="0" fontId="24" fillId="0" borderId="0" xfId="0" applyFont="1" applyBorder="1" applyAlignment="1" applyProtection="1">
      <alignment horizontal="right"/>
    </xf>
    <xf numFmtId="44" fontId="2" fillId="0" borderId="0" xfId="2" applyFont="1" applyFill="1" applyBorder="1" applyAlignment="1" applyProtection="1"/>
    <xf numFmtId="0" fontId="2" fillId="0" borderId="0" xfId="0" applyFont="1" applyFill="1" applyBorder="1" applyAlignment="1"/>
    <xf numFmtId="14" fontId="3" fillId="3" borderId="2"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wrapText="1"/>
    </xf>
    <xf numFmtId="164" fontId="2" fillId="3" borderId="12"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wrapText="1"/>
    </xf>
    <xf numFmtId="44" fontId="2" fillId="0" borderId="0" xfId="2" applyFont="1" applyBorder="1" applyAlignment="1" applyProtection="1">
      <alignment horizontal="left" shrinkToFit="1"/>
    </xf>
    <xf numFmtId="44" fontId="2" fillId="0" borderId="15" xfId="2" applyFont="1" applyFill="1" applyBorder="1" applyAlignment="1" applyProtection="1">
      <alignment horizontal="left" shrinkToFit="1"/>
    </xf>
    <xf numFmtId="0" fontId="7" fillId="6" borderId="0" xfId="3" applyFill="1" applyAlignment="1" applyProtection="1"/>
    <xf numFmtId="0" fontId="7" fillId="6" borderId="0" xfId="3" applyFill="1" applyBorder="1" applyAlignment="1" applyProtection="1">
      <protection locked="0"/>
    </xf>
    <xf numFmtId="0" fontId="7" fillId="6" borderId="0" xfId="3" applyFill="1" applyAlignment="1" applyProtection="1">
      <protection locked="0"/>
    </xf>
    <xf numFmtId="43" fontId="11" fillId="6" borderId="0" xfId="1" applyFont="1" applyFill="1"/>
    <xf numFmtId="43" fontId="11" fillId="6" borderId="3" xfId="1" applyFont="1" applyFill="1" applyBorder="1"/>
    <xf numFmtId="0" fontId="33" fillId="0" borderId="0" xfId="4" applyFont="1" applyAlignment="1" applyProtection="1">
      <alignment horizontal="left"/>
    </xf>
    <xf numFmtId="0" fontId="33" fillId="2" borderId="0" xfId="4" applyFont="1" applyFill="1" applyAlignment="1" applyProtection="1">
      <alignment horizontal="left"/>
    </xf>
    <xf numFmtId="0" fontId="2" fillId="0" borderId="0" xfId="0" applyFont="1"/>
    <xf numFmtId="0" fontId="7" fillId="0" borderId="5" xfId="3" applyBorder="1" applyAlignment="1" applyProtection="1">
      <protection locked="0"/>
    </xf>
    <xf numFmtId="0" fontId="34" fillId="6" borderId="0" xfId="3" applyFont="1" applyFill="1" applyBorder="1" applyAlignment="1" applyProtection="1">
      <protection locked="0"/>
    </xf>
    <xf numFmtId="0" fontId="2" fillId="6" borderId="0" xfId="0" applyFont="1" applyFill="1"/>
    <xf numFmtId="0" fontId="0" fillId="6" borderId="0" xfId="0" applyFill="1"/>
    <xf numFmtId="0" fontId="6" fillId="6" borderId="0" xfId="0" applyFont="1" applyFill="1"/>
    <xf numFmtId="0" fontId="0" fillId="6" borderId="0" xfId="0" applyFill="1" applyProtection="1">
      <protection locked="0"/>
    </xf>
    <xf numFmtId="0" fontId="1" fillId="6" borderId="0" xfId="0" applyFont="1" applyFill="1"/>
    <xf numFmtId="0" fontId="8" fillId="6" borderId="0" xfId="0" applyFont="1" applyFill="1" applyBorder="1" applyAlignment="1">
      <alignment horizontal="center" wrapText="1"/>
    </xf>
    <xf numFmtId="0" fontId="45" fillId="6" borderId="13" xfId="0" applyFont="1" applyFill="1" applyBorder="1" applyAlignment="1"/>
    <xf numFmtId="0" fontId="45" fillId="6" borderId="0" xfId="0" applyFont="1" applyFill="1" applyBorder="1" applyAlignment="1"/>
    <xf numFmtId="0" fontId="45" fillId="6" borderId="0" xfId="0" applyFont="1" applyFill="1" applyBorder="1" applyAlignment="1">
      <alignment horizontal="center"/>
    </xf>
    <xf numFmtId="0" fontId="1" fillId="6" borderId="0" xfId="0" applyFont="1" applyFill="1" applyAlignment="1">
      <alignment horizontal="center"/>
    </xf>
    <xf numFmtId="0" fontId="1" fillId="6" borderId="0" xfId="0" applyFont="1" applyFill="1" applyBorder="1" applyAlignment="1">
      <alignment horizontal="right"/>
    </xf>
    <xf numFmtId="0" fontId="30" fillId="6" borderId="11" xfId="0" applyFont="1" applyFill="1" applyBorder="1" applyAlignment="1">
      <alignment horizontal="center"/>
    </xf>
    <xf numFmtId="0" fontId="39" fillId="6" borderId="4" xfId="0" applyFont="1" applyFill="1" applyBorder="1" applyAlignment="1"/>
    <xf numFmtId="0" fontId="39" fillId="6" borderId="5" xfId="0" applyFont="1" applyFill="1" applyBorder="1" applyAlignment="1"/>
    <xf numFmtId="0" fontId="39" fillId="6" borderId="0" xfId="0" applyFont="1" applyFill="1" applyBorder="1" applyAlignment="1">
      <alignment horizontal="center"/>
    </xf>
    <xf numFmtId="14" fontId="1" fillId="6" borderId="0" xfId="0" applyNumberFormat="1" applyFont="1" applyFill="1" applyAlignment="1">
      <alignment horizontal="center"/>
    </xf>
    <xf numFmtId="0" fontId="31" fillId="6" borderId="8" xfId="0" applyFont="1" applyFill="1" applyBorder="1" applyAlignment="1">
      <alignment horizontal="center" wrapText="1"/>
    </xf>
    <xf numFmtId="6" fontId="8" fillId="6" borderId="4" xfId="0" applyNumberFormat="1" applyFont="1" applyFill="1" applyBorder="1" applyAlignment="1">
      <alignment horizontal="right"/>
    </xf>
    <xf numFmtId="9" fontId="46" fillId="6" borderId="6" xfId="0" applyNumberFormat="1" applyFont="1" applyFill="1" applyBorder="1" applyAlignment="1">
      <alignment horizontal="center"/>
    </xf>
    <xf numFmtId="0" fontId="11" fillId="6" borderId="14" xfId="0" applyFont="1" applyFill="1" applyBorder="1" applyAlignment="1"/>
    <xf numFmtId="6" fontId="1" fillId="6" borderId="14" xfId="0" applyNumberFormat="1" applyFont="1" applyFill="1" applyBorder="1" applyAlignment="1">
      <alignment horizontal="right"/>
    </xf>
    <xf numFmtId="8" fontId="1" fillId="6" borderId="16" xfId="0" applyNumberFormat="1" applyFont="1" applyFill="1" applyBorder="1"/>
    <xf numFmtId="6" fontId="1" fillId="6" borderId="4" xfId="0" applyNumberFormat="1" applyFont="1" applyFill="1" applyBorder="1" applyAlignment="1" applyProtection="1">
      <alignment horizontal="right"/>
    </xf>
    <xf numFmtId="2" fontId="1" fillId="6" borderId="0" xfId="0" applyNumberFormat="1" applyFont="1" applyFill="1" applyAlignment="1">
      <alignment horizontal="center" wrapText="1"/>
    </xf>
    <xf numFmtId="0" fontId="11" fillId="6" borderId="4" xfId="0" applyFont="1" applyFill="1" applyBorder="1" applyAlignment="1"/>
    <xf numFmtId="6" fontId="1" fillId="6" borderId="4" xfId="0" applyNumberFormat="1" applyFont="1" applyFill="1" applyBorder="1" applyAlignment="1">
      <alignment horizontal="right"/>
    </xf>
    <xf numFmtId="8" fontId="1" fillId="6" borderId="6" xfId="0" applyNumberFormat="1" applyFont="1" applyFill="1" applyBorder="1"/>
    <xf numFmtId="0" fontId="1" fillId="6" borderId="0" xfId="0" applyFont="1" applyFill="1" applyAlignment="1">
      <alignment horizontal="right" wrapText="1"/>
    </xf>
    <xf numFmtId="6" fontId="1" fillId="6" borderId="14" xfId="0" applyNumberFormat="1" applyFont="1" applyFill="1" applyBorder="1" applyAlignment="1" applyProtection="1">
      <alignment horizontal="right"/>
    </xf>
    <xf numFmtId="0" fontId="11" fillId="6" borderId="12" xfId="0" applyFont="1" applyFill="1" applyBorder="1" applyAlignment="1"/>
    <xf numFmtId="0" fontId="5" fillId="6" borderId="11" xfId="0" applyFont="1" applyFill="1" applyBorder="1" applyAlignment="1"/>
    <xf numFmtId="6" fontId="8" fillId="6" borderId="14" xfId="0" applyNumberFormat="1" applyFont="1" applyFill="1" applyBorder="1" applyAlignment="1">
      <alignment horizontal="right"/>
    </xf>
    <xf numFmtId="0" fontId="2" fillId="6" borderId="0" xfId="0" applyFont="1" applyFill="1" applyBorder="1"/>
    <xf numFmtId="0" fontId="32" fillId="6" borderId="0" xfId="0" applyFont="1" applyFill="1"/>
    <xf numFmtId="0" fontId="11" fillId="6" borderId="0" xfId="0" applyFont="1" applyFill="1"/>
    <xf numFmtId="2" fontId="11" fillId="6" borderId="0" xfId="0" applyNumberFormat="1" applyFont="1" applyFill="1"/>
    <xf numFmtId="0" fontId="2" fillId="6" borderId="0" xfId="0" applyFont="1" applyFill="1" applyAlignment="1">
      <alignment horizontal="left" wrapText="1"/>
    </xf>
    <xf numFmtId="0" fontId="8" fillId="6" borderId="0" xfId="0" applyFont="1" applyFill="1" applyAlignment="1">
      <alignment horizontal="left" wrapText="1"/>
    </xf>
    <xf numFmtId="0" fontId="0" fillId="6" borderId="0" xfId="0" applyFill="1" applyAlignment="1">
      <alignment horizontal="center"/>
    </xf>
    <xf numFmtId="0" fontId="35" fillId="0" borderId="0" xfId="0" applyFont="1" applyAlignment="1" applyProtection="1">
      <alignment horizontal="right" vertical="top" wrapText="1"/>
    </xf>
    <xf numFmtId="0" fontId="47" fillId="0" borderId="0" xfId="0" applyFont="1"/>
    <xf numFmtId="0" fontId="35" fillId="0" borderId="0" xfId="0" applyFont="1" applyAlignment="1" applyProtection="1">
      <alignment horizontal="right" wrapText="1"/>
    </xf>
    <xf numFmtId="0" fontId="2" fillId="0" borderId="0" xfId="0" applyFont="1" applyBorder="1" applyAlignment="1" applyProtection="1"/>
    <xf numFmtId="0" fontId="2" fillId="0" borderId="0" xfId="0" applyFont="1" applyBorder="1" applyAlignment="1"/>
    <xf numFmtId="0" fontId="3" fillId="0" borderId="0" xfId="0" applyFont="1" applyFill="1" applyBorder="1" applyAlignment="1" applyProtection="1">
      <alignment horizontal="left" wrapText="1"/>
    </xf>
    <xf numFmtId="44" fontId="2" fillId="0" borderId="4" xfId="0" applyNumberFormat="1" applyFont="1" applyFill="1" applyBorder="1" applyAlignment="1" applyProtection="1"/>
    <xf numFmtId="0" fontId="2" fillId="0" borderId="6" xfId="0" applyFont="1" applyFill="1" applyBorder="1" applyAlignment="1" applyProtection="1"/>
    <xf numFmtId="0" fontId="5" fillId="0" borderId="14" xfId="0" applyFont="1" applyFill="1" applyBorder="1" applyAlignment="1" applyProtection="1">
      <alignment horizontal="right" shrinkToFit="1"/>
    </xf>
    <xf numFmtId="0" fontId="5" fillId="0" borderId="16" xfId="0" applyFont="1" applyFill="1" applyBorder="1" applyAlignment="1" applyProtection="1">
      <alignment horizontal="right" shrinkToFit="1"/>
    </xf>
    <xf numFmtId="0" fontId="2" fillId="0" borderId="4"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4" xfId="0" applyFont="1" applyFill="1" applyBorder="1" applyAlignment="1" applyProtection="1"/>
    <xf numFmtId="0" fontId="11" fillId="0" borderId="13" xfId="0" applyFont="1" applyFill="1" applyBorder="1" applyAlignment="1" applyProtection="1">
      <alignment horizontal="center" shrinkToFit="1"/>
    </xf>
    <xf numFmtId="0" fontId="11" fillId="0" borderId="9" xfId="0" applyFont="1" applyFill="1" applyBorder="1" applyAlignment="1" applyProtection="1">
      <alignment horizontal="center" shrinkToFit="1"/>
    </xf>
    <xf numFmtId="0" fontId="11" fillId="0" borderId="14" xfId="0" applyFont="1" applyFill="1" applyBorder="1" applyAlignment="1" applyProtection="1">
      <alignment horizontal="center" shrinkToFit="1"/>
    </xf>
    <xf numFmtId="0" fontId="11" fillId="0" borderId="16" xfId="0" applyFont="1" applyFill="1" applyBorder="1" applyAlignment="1" applyProtection="1">
      <alignment horizontal="center" shrinkToFit="1"/>
    </xf>
    <xf numFmtId="0" fontId="22" fillId="0" borderId="3" xfId="0" applyFont="1" applyFill="1" applyBorder="1" applyAlignment="1" applyProtection="1">
      <alignment horizontal="center" vertical="top"/>
    </xf>
    <xf numFmtId="0" fontId="22" fillId="0" borderId="16" xfId="0" applyFont="1" applyFill="1" applyBorder="1" applyAlignment="1" applyProtection="1">
      <alignment horizontal="center" vertical="top"/>
    </xf>
    <xf numFmtId="0" fontId="23" fillId="0" borderId="12" xfId="0" applyFont="1" applyFill="1" applyBorder="1" applyAlignment="1" applyProtection="1"/>
    <xf numFmtId="0" fontId="0" fillId="0" borderId="12" xfId="0" applyFill="1" applyBorder="1" applyAlignment="1" applyProtection="1"/>
    <xf numFmtId="0" fontId="2" fillId="0" borderId="12" xfId="0" applyFont="1" applyFill="1" applyBorder="1" applyAlignment="1" applyProtection="1"/>
    <xf numFmtId="0" fontId="2" fillId="0" borderId="0" xfId="0" applyFont="1" applyFill="1" applyBorder="1" applyAlignment="1" applyProtection="1">
      <alignment horizontal="center"/>
    </xf>
    <xf numFmtId="0" fontId="6" fillId="0" borderId="4" xfId="0" applyFont="1" applyBorder="1" applyAlignment="1" applyProtection="1">
      <alignment horizontal="left" wrapText="1"/>
    </xf>
    <xf numFmtId="0" fontId="6" fillId="0" borderId="5"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7" xfId="0" applyFont="1" applyBorder="1" applyAlignment="1" applyProtection="1">
      <alignment horizontal="left" wrapText="1"/>
    </xf>
    <xf numFmtId="0" fontId="20" fillId="0" borderId="36" xfId="0" applyFont="1" applyBorder="1" applyAlignment="1" applyProtection="1">
      <alignment horizontal="center"/>
    </xf>
    <xf numFmtId="0" fontId="20" fillId="0" borderId="15" xfId="0" applyFont="1" applyBorder="1" applyAlignment="1" applyProtection="1">
      <alignment horizontal="center"/>
    </xf>
    <xf numFmtId="0" fontId="20" fillId="0" borderId="7" xfId="0" applyFont="1" applyBorder="1" applyAlignment="1" applyProtection="1">
      <alignment horizontal="center"/>
    </xf>
    <xf numFmtId="0" fontId="2" fillId="0" borderId="36" xfId="0" applyFont="1" applyBorder="1" applyAlignment="1" applyProtection="1">
      <alignment horizontal="center"/>
    </xf>
    <xf numFmtId="0" fontId="2" fillId="0" borderId="15" xfId="0" applyFont="1" applyBorder="1" applyAlignment="1" applyProtection="1">
      <alignment horizontal="center"/>
    </xf>
    <xf numFmtId="0" fontId="2" fillId="0" borderId="9" xfId="0" applyFont="1" applyBorder="1" applyAlignment="1" applyProtection="1">
      <alignment horizontal="center"/>
    </xf>
    <xf numFmtId="0" fontId="11" fillId="3" borderId="22" xfId="0" applyFont="1" applyFill="1" applyBorder="1" applyAlignment="1" applyProtection="1">
      <alignment horizontal="center" vertical="top"/>
    </xf>
    <xf numFmtId="0" fontId="11" fillId="3" borderId="37" xfId="0" applyFont="1" applyFill="1" applyBorder="1" applyAlignment="1" applyProtection="1">
      <alignment horizontal="center" vertical="top"/>
    </xf>
    <xf numFmtId="0" fontId="11" fillId="3" borderId="23" xfId="0" applyFont="1" applyFill="1" applyBorder="1" applyAlignment="1" applyProtection="1">
      <alignment horizontal="center" vertical="top"/>
    </xf>
    <xf numFmtId="0" fontId="2" fillId="3" borderId="22" xfId="0" applyFont="1" applyFill="1" applyBorder="1" applyAlignment="1" applyProtection="1">
      <alignment horizontal="center"/>
    </xf>
    <xf numFmtId="0" fontId="2" fillId="3" borderId="37" xfId="0" applyFont="1" applyFill="1" applyBorder="1" applyAlignment="1" applyProtection="1">
      <alignment horizontal="center"/>
    </xf>
    <xf numFmtId="0" fontId="2" fillId="3" borderId="23" xfId="0" applyFont="1" applyFill="1" applyBorder="1" applyAlignment="1" applyProtection="1">
      <alignment horizontal="center"/>
    </xf>
    <xf numFmtId="0" fontId="15" fillId="0" borderId="36"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17" fillId="0" borderId="14" xfId="0" applyFont="1" applyBorder="1" applyAlignment="1" applyProtection="1">
      <alignment horizontal="left" wrapText="1"/>
    </xf>
    <xf numFmtId="0" fontId="0" fillId="0" borderId="3" xfId="0" applyBorder="1" applyProtection="1"/>
    <xf numFmtId="0" fontId="0" fillId="0" borderId="0" xfId="0" applyBorder="1" applyProtection="1"/>
    <xf numFmtId="0" fontId="0" fillId="0" borderId="9" xfId="0" applyBorder="1" applyProtection="1"/>
    <xf numFmtId="0" fontId="11" fillId="0" borderId="0" xfId="0" applyFont="1" applyBorder="1" applyAlignment="1" applyProtection="1">
      <alignment horizontal="center" vertical="center" wrapText="1"/>
    </xf>
    <xf numFmtId="0" fontId="4" fillId="3" borderId="22" xfId="0" applyFont="1" applyFill="1" applyBorder="1" applyAlignment="1" applyProtection="1">
      <protection locked="0"/>
    </xf>
    <xf numFmtId="0" fontId="4" fillId="3" borderId="37" xfId="0" applyFont="1" applyFill="1" applyBorder="1" applyAlignment="1" applyProtection="1">
      <protection locked="0"/>
    </xf>
    <xf numFmtId="0" fontId="4" fillId="3" borderId="23" xfId="0" applyFont="1" applyFill="1" applyBorder="1" applyAlignment="1" applyProtection="1">
      <protection locked="0"/>
    </xf>
    <xf numFmtId="0" fontId="4" fillId="3" borderId="22" xfId="0" applyFont="1" applyFill="1" applyBorder="1" applyAlignment="1" applyProtection="1">
      <alignment horizontal="left" vertical="top"/>
      <protection locked="0"/>
    </xf>
    <xf numFmtId="0" fontId="2" fillId="3" borderId="4" xfId="0" applyFont="1"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6" xfId="0" applyFill="1" applyBorder="1" applyAlignment="1" applyProtection="1">
      <alignment wrapText="1"/>
      <protection locked="0"/>
    </xf>
    <xf numFmtId="0" fontId="6" fillId="4" borderId="4" xfId="0" applyFont="1" applyFill="1" applyBorder="1" applyAlignment="1" applyProtection="1">
      <alignment horizontal="right"/>
    </xf>
    <xf numFmtId="0" fontId="6" fillId="4" borderId="5" xfId="0" applyFont="1" applyFill="1" applyBorder="1" applyAlignment="1" applyProtection="1">
      <alignment horizontal="right"/>
    </xf>
    <xf numFmtId="0" fontId="12" fillId="5" borderId="4" xfId="0" applyFont="1" applyFill="1"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6" fillId="0" borderId="8" xfId="0" applyFont="1" applyBorder="1" applyAlignment="1" applyProtection="1">
      <alignment horizontal="center" vertical="top" textRotation="90" wrapText="1" readingOrder="1"/>
    </xf>
    <xf numFmtId="0" fontId="6" fillId="0" borderId="11" xfId="0" applyFont="1" applyBorder="1" applyAlignment="1" applyProtection="1">
      <alignment horizontal="center" vertical="top" textRotation="90" wrapText="1" readingOrder="1"/>
    </xf>
    <xf numFmtId="0" fontId="5" fillId="5" borderId="4" xfId="0" applyFont="1" applyFill="1" applyBorder="1" applyAlignment="1" applyProtection="1">
      <alignment horizontal="center"/>
    </xf>
    <xf numFmtId="0" fontId="0" fillId="0" borderId="6" xfId="0" applyBorder="1" applyAlignment="1" applyProtection="1">
      <alignment horizontal="center"/>
    </xf>
    <xf numFmtId="0" fontId="5" fillId="5" borderId="4" xfId="0" applyFont="1" applyFill="1" applyBorder="1" applyAlignment="1" applyProtection="1">
      <alignment horizontal="center" wrapText="1"/>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6" fillId="5" borderId="6" xfId="0" applyFont="1" applyFill="1" applyBorder="1" applyAlignment="1" applyProtection="1">
      <alignment horizontal="center"/>
    </xf>
    <xf numFmtId="0" fontId="2" fillId="3" borderId="4"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2" fillId="3" borderId="4" xfId="0" applyFont="1" applyFill="1" applyBorder="1" applyAlignment="1" applyProtection="1">
      <alignment wrapText="1" shrinkToFit="1"/>
      <protection locked="0"/>
    </xf>
    <xf numFmtId="0" fontId="0" fillId="3" borderId="5" xfId="0" applyFill="1" applyBorder="1" applyAlignment="1" applyProtection="1">
      <alignment wrapText="1" shrinkToFit="1"/>
      <protection locked="0"/>
    </xf>
    <xf numFmtId="0" fontId="2" fillId="3" borderId="12" xfId="0" applyFont="1" applyFill="1" applyBorder="1" applyAlignment="1" applyProtection="1">
      <alignment wrapText="1"/>
      <protection locked="0"/>
    </xf>
    <xf numFmtId="0" fontId="6" fillId="0" borderId="8" xfId="0" applyFont="1" applyBorder="1" applyAlignment="1" applyProtection="1">
      <alignment horizontal="center" textRotation="90" wrapText="1" readingOrder="1"/>
    </xf>
    <xf numFmtId="0" fontId="6" fillId="0" borderId="10" xfId="0" applyFont="1" applyBorder="1" applyAlignment="1" applyProtection="1">
      <alignment horizontal="center" textRotation="90" wrapText="1" readingOrder="1"/>
    </xf>
    <xf numFmtId="0" fontId="39" fillId="0" borderId="4" xfId="0" applyFont="1" applyBorder="1" applyAlignment="1" applyProtection="1">
      <alignment horizontal="center" shrinkToFit="1"/>
    </xf>
    <xf numFmtId="0" fontId="39" fillId="0" borderId="5" xfId="0" applyFont="1" applyBorder="1" applyAlignment="1" applyProtection="1">
      <alignment horizontal="center" shrinkToFit="1"/>
    </xf>
    <xf numFmtId="0" fontId="39" fillId="0" borderId="6" xfId="0" applyFont="1" applyBorder="1" applyAlignment="1" applyProtection="1">
      <alignment horizontal="center" shrinkToFit="1"/>
    </xf>
    <xf numFmtId="0" fontId="45" fillId="0" borderId="4" xfId="0" applyFont="1" applyBorder="1" applyAlignment="1" applyProtection="1">
      <alignment horizontal="center"/>
    </xf>
    <xf numFmtId="0" fontId="41" fillId="0" borderId="5" xfId="0" applyFont="1" applyBorder="1" applyAlignment="1" applyProtection="1">
      <alignment horizontal="center"/>
    </xf>
    <xf numFmtId="0" fontId="41" fillId="0" borderId="6" xfId="0" applyFont="1" applyBorder="1" applyAlignment="1" applyProtection="1">
      <alignment horizontal="center"/>
    </xf>
    <xf numFmtId="0" fontId="6" fillId="0" borderId="36"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7" xfId="0" applyFont="1" applyBorder="1" applyAlignment="1" applyProtection="1">
      <alignment horizontal="center" wrapText="1"/>
    </xf>
    <xf numFmtId="0" fontId="8" fillId="0" borderId="4" xfId="0" applyFont="1" applyBorder="1" applyAlignment="1" applyProtection="1">
      <alignment horizontal="center" wrapText="1"/>
    </xf>
    <xf numFmtId="0" fontId="8" fillId="0" borderId="5" xfId="0" applyFont="1" applyBorder="1" applyAlignment="1" applyProtection="1">
      <alignment horizontal="center" wrapText="1"/>
    </xf>
    <xf numFmtId="0" fontId="8" fillId="0" borderId="6" xfId="0" applyFont="1" applyBorder="1" applyAlignment="1" applyProtection="1">
      <alignment horizontal="center" wrapText="1"/>
    </xf>
    <xf numFmtId="0" fontId="46" fillId="0" borderId="4" xfId="0" applyFont="1" applyBorder="1" applyAlignment="1" applyProtection="1">
      <alignment horizontal="center"/>
    </xf>
    <xf numFmtId="0" fontId="46" fillId="0" borderId="5" xfId="0" applyFont="1" applyBorder="1" applyAlignment="1" applyProtection="1">
      <alignment horizontal="center"/>
    </xf>
    <xf numFmtId="0" fontId="43" fillId="0" borderId="6" xfId="0" applyFont="1" applyBorder="1" applyAlignment="1" applyProtection="1">
      <alignment horizont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4" fillId="3" borderId="24" xfId="0" applyFont="1" applyFill="1" applyBorder="1" applyAlignment="1" applyProtection="1">
      <protection locked="0"/>
    </xf>
    <xf numFmtId="0" fontId="4" fillId="3" borderId="5" xfId="0" applyFont="1" applyFill="1" applyBorder="1" applyAlignment="1" applyProtection="1">
      <protection locked="0"/>
    </xf>
    <xf numFmtId="0" fontId="4" fillId="3" borderId="25" xfId="0" applyFont="1" applyFill="1" applyBorder="1" applyAlignment="1" applyProtection="1">
      <protection locked="0"/>
    </xf>
    <xf numFmtId="0" fontId="6" fillId="0" borderId="0" xfId="0" applyFont="1" applyBorder="1" applyAlignment="1" applyProtection="1">
      <alignment horizontal="right" wrapText="1"/>
    </xf>
    <xf numFmtId="0" fontId="3" fillId="3" borderId="30" xfId="0" applyFont="1" applyFill="1" applyBorder="1" applyAlignment="1" applyProtection="1">
      <alignment horizontal="center"/>
      <protection locked="0"/>
    </xf>
    <xf numFmtId="0" fontId="3" fillId="3" borderId="31" xfId="0" applyFont="1"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32" xfId="0" applyFont="1" applyBorder="1" applyAlignment="1" applyProtection="1">
      <alignment horizontal="center" wrapText="1"/>
    </xf>
    <xf numFmtId="0" fontId="4" fillId="3" borderId="33" xfId="0" applyFont="1" applyFill="1" applyBorder="1" applyAlignment="1" applyProtection="1">
      <alignment wrapText="1"/>
      <protection locked="0"/>
    </xf>
    <xf numFmtId="0" fontId="4" fillId="3" borderId="34" xfId="0" applyFont="1" applyFill="1" applyBorder="1" applyAlignment="1" applyProtection="1">
      <alignment wrapText="1"/>
      <protection locked="0"/>
    </xf>
    <xf numFmtId="0" fontId="4" fillId="3" borderId="35" xfId="0" applyFont="1" applyFill="1" applyBorder="1" applyAlignment="1" applyProtection="1">
      <alignment wrapText="1"/>
      <protection locked="0"/>
    </xf>
    <xf numFmtId="0" fontId="2" fillId="0" borderId="24" xfId="0" applyFont="1" applyFill="1" applyBorder="1" applyAlignment="1">
      <alignment horizontal="right" wrapText="1"/>
    </xf>
    <xf numFmtId="0" fontId="2" fillId="0" borderId="25" xfId="0" applyFont="1" applyFill="1" applyBorder="1" applyAlignment="1">
      <alignment horizontal="right" wrapText="1"/>
    </xf>
    <xf numFmtId="0" fontId="4" fillId="3" borderId="22" xfId="0" applyFont="1" applyFill="1" applyBorder="1" applyAlignment="1" applyProtection="1">
      <alignment horizontal="center" shrinkToFit="1"/>
      <protection locked="0"/>
    </xf>
    <xf numFmtId="0" fontId="4" fillId="3" borderId="23" xfId="0" applyFont="1" applyFill="1" applyBorder="1" applyAlignment="1" applyProtection="1">
      <alignment horizontal="center" shrinkToFit="1"/>
      <protection locked="0"/>
    </xf>
    <xf numFmtId="0" fontId="4" fillId="3" borderId="26" xfId="0" applyFont="1" applyFill="1" applyBorder="1" applyAlignment="1" applyProtection="1">
      <protection locked="0"/>
    </xf>
    <xf numFmtId="0" fontId="4" fillId="3" borderId="27" xfId="0" applyFont="1" applyFill="1" applyBorder="1" applyAlignment="1" applyProtection="1">
      <protection locked="0"/>
    </xf>
    <xf numFmtId="0" fontId="4" fillId="3" borderId="28" xfId="0" applyFont="1" applyFill="1" applyBorder="1" applyAlignment="1" applyProtection="1">
      <protection locked="0"/>
    </xf>
    <xf numFmtId="0" fontId="6" fillId="0" borderId="0" xfId="0" applyFont="1" applyBorder="1" applyAlignment="1" applyProtection="1">
      <alignment horizontal="center" vertical="center"/>
    </xf>
    <xf numFmtId="0" fontId="42" fillId="0" borderId="29" xfId="0" applyFont="1" applyBorder="1" applyAlignment="1" applyProtection="1">
      <alignment horizontal="center"/>
    </xf>
    <xf numFmtId="0" fontId="42" fillId="0" borderId="0" xfId="0" applyFont="1" applyBorder="1" applyAlignment="1" applyProtection="1">
      <alignment horizontal="center"/>
    </xf>
    <xf numFmtId="0" fontId="2" fillId="0" borderId="17" xfId="0" applyFont="1" applyFill="1" applyBorder="1" applyAlignment="1" applyProtection="1"/>
    <xf numFmtId="0" fontId="2" fillId="0" borderId="18" xfId="0" applyFont="1" applyFill="1" applyBorder="1" applyAlignment="1" applyProtection="1"/>
    <xf numFmtId="0" fontId="2" fillId="0" borderId="15" xfId="0" applyFont="1" applyFill="1" applyBorder="1" applyAlignment="1" applyProtection="1">
      <alignment horizontal="right" wrapText="1"/>
    </xf>
    <xf numFmtId="0" fontId="2" fillId="0" borderId="19" xfId="0" applyFont="1" applyFill="1" applyBorder="1" applyAlignment="1" applyProtection="1">
      <alignment horizontal="right" wrapText="1"/>
    </xf>
    <xf numFmtId="0" fontId="4" fillId="3" borderId="20" xfId="0" applyFont="1" applyFill="1" applyBorder="1" applyAlignment="1" applyProtection="1">
      <alignment horizontal="center" shrinkToFit="1"/>
      <protection locked="0"/>
    </xf>
    <xf numFmtId="0" fontId="4" fillId="3" borderId="18" xfId="0" applyFont="1" applyFill="1" applyBorder="1" applyAlignment="1" applyProtection="1">
      <alignment horizontal="center" shrinkToFit="1"/>
      <protection locked="0"/>
    </xf>
    <xf numFmtId="0" fontId="2" fillId="0" borderId="21" xfId="0" applyFont="1" applyFill="1" applyBorder="1" applyAlignment="1" applyProtection="1">
      <alignment horizontal="right" wrapText="1"/>
    </xf>
    <xf numFmtId="0" fontId="48" fillId="0" borderId="0" xfId="0" applyFont="1" applyAlignment="1" applyProtection="1">
      <alignment horizontal="center" vertical="center"/>
    </xf>
    <xf numFmtId="0" fontId="42"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8" fillId="6" borderId="0" xfId="0" applyFont="1" applyFill="1" applyBorder="1" applyAlignment="1">
      <alignment horizontal="center" wrapText="1"/>
    </xf>
    <xf numFmtId="0" fontId="39" fillId="6" borderId="4" xfId="0" applyFont="1" applyFill="1" applyBorder="1" applyAlignment="1">
      <alignment horizontal="center"/>
    </xf>
    <xf numFmtId="0" fontId="39" fillId="6" borderId="6" xfId="0" applyFont="1" applyFill="1" applyBorder="1" applyAlignment="1">
      <alignment horizontal="center"/>
    </xf>
    <xf numFmtId="0" fontId="7" fillId="6" borderId="0" xfId="3" applyFill="1" applyAlignment="1" applyProtection="1">
      <alignment horizontal="left"/>
      <protection locked="0"/>
    </xf>
    <xf numFmtId="0" fontId="2" fillId="6" borderId="0" xfId="0" applyFont="1" applyFill="1" applyAlignment="1">
      <alignment horizontal="left" wrapText="1"/>
    </xf>
    <xf numFmtId="0" fontId="1" fillId="6" borderId="0" xfId="0" applyFont="1" applyFill="1" applyAlignment="1">
      <alignment horizontal="center" wrapText="1"/>
    </xf>
    <xf numFmtId="0" fontId="28" fillId="6" borderId="13" xfId="0" applyFont="1" applyFill="1" applyBorder="1" applyAlignment="1">
      <alignment horizontal="center" wrapText="1"/>
    </xf>
    <xf numFmtId="0" fontId="28" fillId="6" borderId="0" xfId="0" applyFont="1" applyFill="1" applyBorder="1" applyAlignment="1">
      <alignment horizontal="center" wrapText="1"/>
    </xf>
    <xf numFmtId="0" fontId="27" fillId="6" borderId="13" xfId="0" applyFont="1" applyFill="1" applyBorder="1" applyAlignment="1">
      <alignment horizontal="center"/>
    </xf>
    <xf numFmtId="0" fontId="27" fillId="6" borderId="0"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colorado.gov/pacific/osc/travel-fiscal-rule" TargetMode="External"/><Relationship Id="rId7" Type="http://schemas.openxmlformats.org/officeDocument/2006/relationships/hyperlink" Target="http://www.naco.org/Counties/Pages/CitySearch.aspx"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B36" sqref="B36"/>
    </sheetView>
  </sheetViews>
  <sheetFormatPr defaultRowHeight="12.75" x14ac:dyDescent="0.2"/>
  <sheetData>
    <row r="1" spans="1:7" ht="21" x14ac:dyDescent="0.35">
      <c r="A1" s="131" t="s">
        <v>0</v>
      </c>
    </row>
    <row r="2" spans="1:7" ht="21" x14ac:dyDescent="0.35">
      <c r="A2" s="131" t="s">
        <v>127</v>
      </c>
    </row>
    <row r="3" spans="1:7" ht="21" x14ac:dyDescent="0.35">
      <c r="A3" s="132" t="s">
        <v>128</v>
      </c>
    </row>
    <row r="5" spans="1:7" x14ac:dyDescent="0.2">
      <c r="A5" s="176" t="s">
        <v>162</v>
      </c>
      <c r="B5" s="176"/>
      <c r="C5" s="176"/>
      <c r="D5" s="176"/>
      <c r="E5" s="176"/>
      <c r="F5" s="176"/>
      <c r="G5" s="176"/>
    </row>
    <row r="7" spans="1:7" x14ac:dyDescent="0.2">
      <c r="A7" t="s">
        <v>170</v>
      </c>
    </row>
    <row r="9" spans="1:7" x14ac:dyDescent="0.2">
      <c r="A9" s="133" t="s">
        <v>129</v>
      </c>
    </row>
    <row r="11" spans="1:7" x14ac:dyDescent="0.2">
      <c r="A11" s="133" t="s">
        <v>130</v>
      </c>
    </row>
    <row r="12" spans="1:7" x14ac:dyDescent="0.2">
      <c r="A12" s="133" t="s">
        <v>131</v>
      </c>
    </row>
    <row r="14" spans="1:7" x14ac:dyDescent="0.2">
      <c r="A14" s="133" t="s">
        <v>132</v>
      </c>
    </row>
    <row r="15" spans="1:7" x14ac:dyDescent="0.2">
      <c r="A15" s="133" t="s">
        <v>143</v>
      </c>
    </row>
    <row r="16" spans="1:7" x14ac:dyDescent="0.2">
      <c r="A16" s="133"/>
    </row>
    <row r="17" spans="1:2" x14ac:dyDescent="0.2">
      <c r="A17" s="133" t="s">
        <v>133</v>
      </c>
    </row>
    <row r="18" spans="1:2" x14ac:dyDescent="0.2">
      <c r="B18" s="133" t="s">
        <v>139</v>
      </c>
    </row>
    <row r="19" spans="1:2" x14ac:dyDescent="0.2">
      <c r="B19" s="133" t="s">
        <v>134</v>
      </c>
    </row>
    <row r="20" spans="1:2" x14ac:dyDescent="0.2">
      <c r="B20" s="133" t="s">
        <v>135</v>
      </c>
    </row>
    <row r="21" spans="1:2" x14ac:dyDescent="0.2">
      <c r="B21" s="133" t="s">
        <v>136</v>
      </c>
    </row>
    <row r="22" spans="1:2" x14ac:dyDescent="0.2">
      <c r="B22" s="133" t="s">
        <v>137</v>
      </c>
    </row>
    <row r="23" spans="1:2" x14ac:dyDescent="0.2">
      <c r="B23" s="133" t="s">
        <v>138</v>
      </c>
    </row>
    <row r="25" spans="1:2" x14ac:dyDescent="0.2">
      <c r="A25" s="133" t="s">
        <v>140</v>
      </c>
    </row>
    <row r="26" spans="1:2" x14ac:dyDescent="0.2">
      <c r="A26" s="133" t="s">
        <v>141</v>
      </c>
    </row>
    <row r="28" spans="1:2" x14ac:dyDescent="0.2">
      <c r="A28" s="133" t="s">
        <v>142</v>
      </c>
    </row>
  </sheetData>
  <sheetProtection algorithmName="SHA-512" hashValue="u7GFd2nulIuJ2kurCkjp6tY47AUWz8FCUDJnH+tQEvFpbubH6PAiFwl/jwz+IuDWn+PggxChJlaiOKLTWkTlng==" saltValue="y44vNmVPzBhAZOPsqw/4rQ==" spinCount="100000" sheet="1" objects="1" scenarios="1"/>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showGridLines="0" zoomScaleNormal="100" workbookViewId="0">
      <selection activeCell="E3" sqref="E3:F3"/>
    </sheetView>
  </sheetViews>
  <sheetFormatPr defaultColWidth="9.28515625" defaultRowHeight="12.75" x14ac:dyDescent="0.2"/>
  <cols>
    <col min="1" max="1" width="13.7109375" style="6" customWidth="1"/>
    <col min="2" max="2" width="3.7109375" style="6" customWidth="1"/>
    <col min="3" max="3" width="15.28515625" style="6" customWidth="1"/>
    <col min="4" max="4" width="10.28515625" style="6" customWidth="1"/>
    <col min="5" max="5" width="11" style="6" customWidth="1"/>
    <col min="6" max="6" width="11.42578125" style="6" customWidth="1"/>
    <col min="7" max="7" width="5.7109375" style="6" customWidth="1"/>
    <col min="8" max="8" width="10.7109375" style="6" customWidth="1"/>
    <col min="9" max="11" width="9.28515625" style="6" customWidth="1"/>
    <col min="12" max="12" width="8.42578125" style="6" customWidth="1"/>
    <col min="13" max="13" width="10.28515625" style="6" customWidth="1"/>
    <col min="14" max="14" width="11" style="6" customWidth="1"/>
    <col min="15" max="15" width="14.28515625" style="6" customWidth="1"/>
    <col min="16" max="16" width="2.7109375" style="6" customWidth="1"/>
    <col min="17" max="16384" width="9.28515625" style="6"/>
  </cols>
  <sheetData>
    <row r="1" spans="1:16" s="4" customFormat="1" ht="23.25" x14ac:dyDescent="0.2">
      <c r="A1" s="1"/>
      <c r="B1" s="2"/>
      <c r="C1" s="2"/>
      <c r="D1" s="2"/>
      <c r="E1" s="294" t="s">
        <v>0</v>
      </c>
      <c r="F1" s="294"/>
      <c r="G1" s="294"/>
      <c r="H1" s="294"/>
      <c r="I1" s="294"/>
      <c r="J1" s="294"/>
      <c r="K1" s="294"/>
      <c r="L1" s="295"/>
      <c r="M1" s="295"/>
      <c r="N1" s="295"/>
      <c r="O1" s="295"/>
      <c r="P1" s="3"/>
    </row>
    <row r="2" spans="1:16" s="4" customFormat="1" ht="16.5" thickBot="1" x14ac:dyDescent="0.25">
      <c r="A2" s="295" t="s">
        <v>1</v>
      </c>
      <c r="B2" s="295"/>
      <c r="C2" s="295"/>
      <c r="D2" s="296"/>
      <c r="E2" s="297" t="s">
        <v>69</v>
      </c>
      <c r="F2" s="297"/>
      <c r="G2" s="297"/>
      <c r="H2" s="297"/>
      <c r="I2" s="297"/>
      <c r="J2" s="297"/>
      <c r="K2" s="297"/>
      <c r="L2" s="295" t="s">
        <v>2</v>
      </c>
      <c r="M2" s="295"/>
      <c r="N2" s="295"/>
      <c r="O2" s="295"/>
      <c r="P2" s="3"/>
    </row>
    <row r="3" spans="1:16" ht="27.75" customHeight="1" thickBot="1" x14ac:dyDescent="0.25">
      <c r="A3" s="287"/>
      <c r="B3" s="288"/>
      <c r="C3" s="289" t="s">
        <v>3</v>
      </c>
      <c r="D3" s="290"/>
      <c r="E3" s="291"/>
      <c r="F3" s="292"/>
      <c r="G3" s="293" t="s">
        <v>4</v>
      </c>
      <c r="H3" s="289"/>
      <c r="I3" s="290"/>
      <c r="J3" s="279"/>
      <c r="K3" s="280"/>
      <c r="L3" s="277" t="s">
        <v>5</v>
      </c>
      <c r="M3" s="278"/>
      <c r="N3" s="279"/>
      <c r="O3" s="280"/>
      <c r="P3" s="5"/>
    </row>
    <row r="4" spans="1:16" ht="28.15" customHeight="1" thickBot="1" x14ac:dyDescent="0.3">
      <c r="A4" s="265" t="s">
        <v>6</v>
      </c>
      <c r="B4" s="265"/>
      <c r="C4" s="281"/>
      <c r="D4" s="282"/>
      <c r="E4" s="282"/>
      <c r="F4" s="282"/>
      <c r="G4" s="282"/>
      <c r="H4" s="282"/>
      <c r="I4" s="283"/>
      <c r="J4" s="285" t="s">
        <v>160</v>
      </c>
      <c r="K4" s="286"/>
      <c r="L4" s="286"/>
      <c r="M4" s="286"/>
      <c r="N4" s="9" t="s">
        <v>7</v>
      </c>
      <c r="O4" s="10"/>
      <c r="P4" s="5"/>
    </row>
    <row r="5" spans="1:16" ht="28.15" customHeight="1" thickBot="1" x14ac:dyDescent="0.3">
      <c r="A5" s="264" t="s">
        <v>8</v>
      </c>
      <c r="B5" s="265"/>
      <c r="C5" s="266"/>
      <c r="D5" s="267"/>
      <c r="E5" s="267"/>
      <c r="F5" s="267"/>
      <c r="G5" s="267"/>
      <c r="H5" s="267"/>
      <c r="I5" s="268"/>
      <c r="J5" s="175" t="s">
        <v>161</v>
      </c>
      <c r="K5" s="11"/>
      <c r="L5" s="7"/>
      <c r="M5" s="284" t="s">
        <v>9</v>
      </c>
      <c r="N5" s="284"/>
      <c r="O5" s="11"/>
      <c r="P5" s="5"/>
    </row>
    <row r="6" spans="1:16" ht="28.15" customHeight="1" thickBot="1" x14ac:dyDescent="0.25">
      <c r="A6" s="264" t="s">
        <v>10</v>
      </c>
      <c r="B6" s="265"/>
      <c r="C6" s="266"/>
      <c r="D6" s="267"/>
      <c r="E6" s="267"/>
      <c r="F6" s="267"/>
      <c r="G6" s="267"/>
      <c r="H6" s="267"/>
      <c r="I6" s="268"/>
      <c r="P6" s="5"/>
    </row>
    <row r="7" spans="1:16" ht="42" customHeight="1" thickBot="1" x14ac:dyDescent="0.3">
      <c r="A7" s="272" t="s">
        <v>63</v>
      </c>
      <c r="B7" s="273"/>
      <c r="C7" s="274"/>
      <c r="D7" s="275"/>
      <c r="E7" s="275"/>
      <c r="F7" s="275"/>
      <c r="G7" s="275"/>
      <c r="H7" s="275"/>
      <c r="I7" s="276"/>
      <c r="J7" s="269" t="s">
        <v>11</v>
      </c>
      <c r="K7" s="269"/>
      <c r="L7" s="270"/>
      <c r="M7" s="271"/>
      <c r="N7" s="121" t="s">
        <v>64</v>
      </c>
      <c r="O7" s="120"/>
      <c r="P7" s="119"/>
    </row>
    <row r="8" spans="1:16" s="16" customFormat="1" ht="48" customHeight="1" x14ac:dyDescent="0.25">
      <c r="A8" s="123"/>
      <c r="B8" s="123"/>
      <c r="C8" s="180" t="s">
        <v>171</v>
      </c>
      <c r="D8" s="180"/>
      <c r="E8" s="180"/>
      <c r="F8" s="180"/>
      <c r="G8" s="180"/>
      <c r="H8" s="180"/>
      <c r="I8" s="180"/>
      <c r="J8" s="180"/>
      <c r="K8" s="180"/>
      <c r="L8" s="180"/>
      <c r="M8" s="180"/>
      <c r="N8" s="180"/>
      <c r="O8" s="180"/>
      <c r="P8" s="119"/>
    </row>
    <row r="9" spans="1:16" s="16" customFormat="1" ht="10.5" customHeight="1" x14ac:dyDescent="0.2">
      <c r="A9" s="12"/>
      <c r="B9" s="12"/>
      <c r="C9" s="13"/>
      <c r="D9" s="13"/>
      <c r="E9" s="13"/>
      <c r="F9" s="13"/>
      <c r="G9" s="13"/>
      <c r="H9" s="13"/>
      <c r="I9" s="13"/>
      <c r="J9" s="14"/>
      <c r="K9" s="14"/>
      <c r="L9" s="14"/>
      <c r="M9" s="15"/>
      <c r="N9" s="13"/>
      <c r="O9" s="13"/>
    </row>
    <row r="10" spans="1:16" x14ac:dyDescent="0.2">
      <c r="A10" s="17"/>
      <c r="B10" s="18"/>
      <c r="C10" s="18"/>
      <c r="D10" s="19" t="s">
        <v>12</v>
      </c>
      <c r="E10" s="134" t="s">
        <v>13</v>
      </c>
      <c r="F10" s="258" t="s">
        <v>14</v>
      </c>
      <c r="G10" s="259"/>
      <c r="H10" s="260"/>
      <c r="I10" s="261" t="s">
        <v>15</v>
      </c>
      <c r="J10" s="262"/>
      <c r="K10" s="262"/>
      <c r="L10" s="263"/>
      <c r="M10" s="20"/>
      <c r="N10" s="21"/>
      <c r="O10" s="22"/>
      <c r="P10" s="23"/>
    </row>
    <row r="11" spans="1:16" ht="15.75" customHeight="1" x14ac:dyDescent="0.2">
      <c r="A11" s="24"/>
      <c r="B11" s="247" t="s">
        <v>16</v>
      </c>
      <c r="C11" s="25"/>
      <c r="D11" s="26" t="s">
        <v>17</v>
      </c>
      <c r="E11" s="27" t="s">
        <v>18</v>
      </c>
      <c r="F11" s="249" t="s">
        <v>167</v>
      </c>
      <c r="G11" s="250"/>
      <c r="H11" s="251"/>
      <c r="I11" s="252" t="s">
        <v>19</v>
      </c>
      <c r="J11" s="253"/>
      <c r="K11" s="254"/>
      <c r="L11" s="28"/>
      <c r="M11" s="29" t="s">
        <v>20</v>
      </c>
      <c r="N11" s="29" t="s">
        <v>21</v>
      </c>
      <c r="O11" s="30"/>
      <c r="P11" s="23"/>
    </row>
    <row r="12" spans="1:16" s="41" customFormat="1" ht="61.15" customHeight="1" x14ac:dyDescent="0.2">
      <c r="A12" s="31" t="s">
        <v>22</v>
      </c>
      <c r="B12" s="248"/>
      <c r="C12" s="255" t="s">
        <v>65</v>
      </c>
      <c r="D12" s="256"/>
      <c r="E12" s="257"/>
      <c r="F12" s="32" t="s">
        <v>23</v>
      </c>
      <c r="G12" s="33" t="s">
        <v>24</v>
      </c>
      <c r="H12" s="33" t="s">
        <v>25</v>
      </c>
      <c r="I12" s="34" t="s">
        <v>26</v>
      </c>
      <c r="J12" s="35" t="s">
        <v>27</v>
      </c>
      <c r="K12" s="36" t="s">
        <v>28</v>
      </c>
      <c r="L12" s="37" t="s">
        <v>29</v>
      </c>
      <c r="M12" s="36" t="s">
        <v>30</v>
      </c>
      <c r="N12" s="38" t="s">
        <v>31</v>
      </c>
      <c r="O12" s="39" t="s">
        <v>124</v>
      </c>
      <c r="P12" s="40"/>
    </row>
    <row r="13" spans="1:16" ht="36" customHeight="1" x14ac:dyDescent="0.2">
      <c r="A13" s="122"/>
      <c r="B13" s="45"/>
      <c r="C13" s="226"/>
      <c r="D13" s="227"/>
      <c r="E13" s="228"/>
      <c r="F13" s="57"/>
      <c r="G13" s="46" t="str">
        <f t="shared" ref="G13:G21" si="0">IF(A13="","",VLOOKUP(A13,Mileage_Rate,3))</f>
        <v/>
      </c>
      <c r="H13" s="47" t="str">
        <f>IF(F13="","",ROUND(F13*G13,2))</f>
        <v/>
      </c>
      <c r="I13" s="48"/>
      <c r="J13" s="48"/>
      <c r="K13" s="48"/>
      <c r="L13" s="48"/>
      <c r="M13" s="48"/>
      <c r="N13" s="48"/>
      <c r="O13" s="47" t="str">
        <f t="shared" ref="O13:O22" si="1">IF(SUM(H13:N13)=0,"",SUM(H13:N13))</f>
        <v/>
      </c>
      <c r="P13" s="42"/>
    </row>
    <row r="14" spans="1:16" ht="36" customHeight="1" x14ac:dyDescent="0.2">
      <c r="A14" s="122"/>
      <c r="B14" s="45"/>
      <c r="C14" s="226"/>
      <c r="D14" s="227"/>
      <c r="E14" s="228"/>
      <c r="F14" s="44"/>
      <c r="G14" s="46" t="str">
        <f t="shared" si="0"/>
        <v/>
      </c>
      <c r="H14" s="47" t="str">
        <f t="shared" ref="H14:H22" si="2">IF(F14="","",ROUND(F14*G14,2))</f>
        <v/>
      </c>
      <c r="I14" s="48"/>
      <c r="J14" s="48"/>
      <c r="K14" s="48"/>
      <c r="L14" s="48"/>
      <c r="M14" s="48"/>
      <c r="N14" s="48"/>
      <c r="O14" s="47" t="str">
        <f t="shared" si="1"/>
        <v/>
      </c>
      <c r="P14" s="42"/>
    </row>
    <row r="15" spans="1:16" ht="36" customHeight="1" x14ac:dyDescent="0.2">
      <c r="A15" s="122"/>
      <c r="B15" s="45"/>
      <c r="C15" s="226"/>
      <c r="D15" s="227"/>
      <c r="E15" s="228"/>
      <c r="F15" s="57"/>
      <c r="G15" s="46" t="str">
        <f t="shared" si="0"/>
        <v/>
      </c>
      <c r="H15" s="47" t="str">
        <f t="shared" si="2"/>
        <v/>
      </c>
      <c r="I15" s="48"/>
      <c r="J15" s="48"/>
      <c r="K15" s="48"/>
      <c r="L15" s="48"/>
      <c r="M15" s="48"/>
      <c r="N15" s="48"/>
      <c r="O15" s="47" t="str">
        <f t="shared" si="1"/>
        <v/>
      </c>
      <c r="P15" s="42"/>
    </row>
    <row r="16" spans="1:16" ht="36" customHeight="1" x14ac:dyDescent="0.2">
      <c r="A16" s="122"/>
      <c r="B16" s="45"/>
      <c r="C16" s="226"/>
      <c r="D16" s="227"/>
      <c r="E16" s="228"/>
      <c r="F16" s="44"/>
      <c r="G16" s="46" t="str">
        <f t="shared" si="0"/>
        <v/>
      </c>
      <c r="H16" s="47" t="str">
        <f t="shared" si="2"/>
        <v/>
      </c>
      <c r="I16" s="48"/>
      <c r="J16" s="48"/>
      <c r="K16" s="48"/>
      <c r="L16" s="48"/>
      <c r="M16" s="48"/>
      <c r="N16" s="48"/>
      <c r="O16" s="47" t="str">
        <f t="shared" si="1"/>
        <v/>
      </c>
      <c r="P16" s="42"/>
    </row>
    <row r="17" spans="1:16" ht="36" customHeight="1" x14ac:dyDescent="0.2">
      <c r="A17" s="122"/>
      <c r="B17" s="45"/>
      <c r="C17" s="226"/>
      <c r="D17" s="227"/>
      <c r="E17" s="228"/>
      <c r="F17" s="57"/>
      <c r="G17" s="46" t="str">
        <f t="shared" si="0"/>
        <v/>
      </c>
      <c r="H17" s="47" t="str">
        <f t="shared" si="2"/>
        <v/>
      </c>
      <c r="I17" s="48"/>
      <c r="J17" s="48"/>
      <c r="K17" s="48"/>
      <c r="L17" s="48"/>
      <c r="M17" s="48"/>
      <c r="N17" s="48"/>
      <c r="O17" s="47" t="str">
        <f t="shared" si="1"/>
        <v/>
      </c>
      <c r="P17" s="42"/>
    </row>
    <row r="18" spans="1:16" ht="36" customHeight="1" x14ac:dyDescent="0.2">
      <c r="A18" s="122"/>
      <c r="B18" s="45"/>
      <c r="C18" s="226"/>
      <c r="D18" s="227"/>
      <c r="E18" s="228"/>
      <c r="F18" s="44"/>
      <c r="G18" s="46" t="str">
        <f t="shared" si="0"/>
        <v/>
      </c>
      <c r="H18" s="47" t="str">
        <f t="shared" si="2"/>
        <v/>
      </c>
      <c r="I18" s="48"/>
      <c r="J18" s="48"/>
      <c r="K18" s="48"/>
      <c r="L18" s="48"/>
      <c r="M18" s="48"/>
      <c r="N18" s="48"/>
      <c r="O18" s="47" t="str">
        <f t="shared" si="1"/>
        <v/>
      </c>
      <c r="P18" s="42"/>
    </row>
    <row r="19" spans="1:16" ht="36" customHeight="1" x14ac:dyDescent="0.2">
      <c r="A19" s="122"/>
      <c r="B19" s="45"/>
      <c r="C19" s="226"/>
      <c r="D19" s="227"/>
      <c r="E19" s="228"/>
      <c r="F19" s="57"/>
      <c r="G19" s="46" t="str">
        <f t="shared" si="0"/>
        <v/>
      </c>
      <c r="H19" s="47" t="str">
        <f t="shared" si="2"/>
        <v/>
      </c>
      <c r="I19" s="48"/>
      <c r="J19" s="48"/>
      <c r="K19" s="48"/>
      <c r="L19" s="48"/>
      <c r="M19" s="48"/>
      <c r="N19" s="48"/>
      <c r="O19" s="47" t="str">
        <f t="shared" si="1"/>
        <v/>
      </c>
      <c r="P19" s="42"/>
    </row>
    <row r="20" spans="1:16" ht="36" customHeight="1" x14ac:dyDescent="0.2">
      <c r="A20" s="122"/>
      <c r="B20" s="45"/>
      <c r="C20" s="226"/>
      <c r="D20" s="227"/>
      <c r="E20" s="228"/>
      <c r="F20" s="44"/>
      <c r="G20" s="46" t="str">
        <f t="shared" si="0"/>
        <v/>
      </c>
      <c r="H20" s="47" t="str">
        <f t="shared" si="2"/>
        <v/>
      </c>
      <c r="I20" s="48"/>
      <c r="J20" s="48"/>
      <c r="K20" s="48"/>
      <c r="L20" s="48"/>
      <c r="M20" s="48"/>
      <c r="N20" s="48"/>
      <c r="O20" s="47" t="str">
        <f t="shared" si="1"/>
        <v/>
      </c>
      <c r="P20" s="42"/>
    </row>
    <row r="21" spans="1:16" ht="36" customHeight="1" x14ac:dyDescent="0.2">
      <c r="A21" s="122"/>
      <c r="B21" s="45"/>
      <c r="C21" s="226"/>
      <c r="D21" s="227"/>
      <c r="E21" s="228"/>
      <c r="F21" s="57"/>
      <c r="G21" s="46" t="str">
        <f t="shared" si="0"/>
        <v/>
      </c>
      <c r="H21" s="47" t="str">
        <f t="shared" si="2"/>
        <v/>
      </c>
      <c r="I21" s="48"/>
      <c r="J21" s="48"/>
      <c r="K21" s="48"/>
      <c r="L21" s="48"/>
      <c r="M21" s="48"/>
      <c r="N21" s="48"/>
      <c r="O21" s="47" t="str">
        <f t="shared" si="1"/>
        <v/>
      </c>
      <c r="P21" s="42"/>
    </row>
    <row r="22" spans="1:16" ht="36" customHeight="1" thickBot="1" x14ac:dyDescent="0.25">
      <c r="A22" s="43"/>
      <c r="B22" s="45"/>
      <c r="C22" s="226"/>
      <c r="D22" s="227"/>
      <c r="E22" s="228"/>
      <c r="F22" s="44"/>
      <c r="G22" s="46" t="str">
        <f>IF(A22="","",VLOOKUP(A22,Mileage_Rate,3))</f>
        <v/>
      </c>
      <c r="H22" s="47" t="str">
        <f t="shared" si="2"/>
        <v/>
      </c>
      <c r="I22" s="48"/>
      <c r="J22" s="48"/>
      <c r="K22" s="48"/>
      <c r="L22" s="48"/>
      <c r="M22" s="48"/>
      <c r="N22" s="48"/>
      <c r="O22" s="47" t="str">
        <f t="shared" si="1"/>
        <v/>
      </c>
      <c r="P22" s="42"/>
    </row>
    <row r="23" spans="1:16" ht="24" customHeight="1" thickBot="1" x14ac:dyDescent="0.25">
      <c r="A23" s="229" t="s">
        <v>32</v>
      </c>
      <c r="B23" s="230"/>
      <c r="C23" s="230"/>
      <c r="D23" s="230"/>
      <c r="E23" s="230"/>
      <c r="F23" s="49" t="str">
        <f>IF(SUM(F13:F22)=0,"",SUM(F13:F22))</f>
        <v/>
      </c>
      <c r="G23" s="50"/>
      <c r="H23" s="51" t="str">
        <f t="shared" ref="H23:N23" si="3">IF(SUM(H13:H22)=0,"",SUM(H13:H22))</f>
        <v/>
      </c>
      <c r="I23" s="51" t="str">
        <f t="shared" si="3"/>
        <v/>
      </c>
      <c r="J23" s="51" t="str">
        <f t="shared" si="3"/>
        <v/>
      </c>
      <c r="K23" s="51" t="str">
        <f t="shared" si="3"/>
        <v/>
      </c>
      <c r="L23" s="51" t="str">
        <f t="shared" si="3"/>
        <v/>
      </c>
      <c r="M23" s="51" t="str">
        <f t="shared" si="3"/>
        <v/>
      </c>
      <c r="N23" s="51" t="str">
        <f t="shared" si="3"/>
        <v/>
      </c>
      <c r="O23" s="51">
        <f>IF(SUM(O13:O22)=0,0,SUM(O13:O22))</f>
        <v>0</v>
      </c>
      <c r="P23" s="52"/>
    </row>
    <row r="24" spans="1:16" ht="16.5" customHeight="1" x14ac:dyDescent="0.2">
      <c r="A24" s="53" t="s">
        <v>33</v>
      </c>
      <c r="B24" s="53"/>
      <c r="C24" s="53"/>
      <c r="D24" s="53"/>
      <c r="E24" s="53"/>
      <c r="F24" s="53"/>
      <c r="G24" s="54"/>
      <c r="H24" s="54"/>
      <c r="I24" s="54"/>
      <c r="J24" s="54"/>
      <c r="K24" s="55"/>
      <c r="L24" s="56"/>
      <c r="M24" s="55" t="s">
        <v>34</v>
      </c>
      <c r="N24" s="57"/>
      <c r="O24" s="58" t="s">
        <v>35</v>
      </c>
      <c r="P24" s="5"/>
    </row>
    <row r="25" spans="1:16" ht="10.5" customHeight="1" x14ac:dyDescent="0.2">
      <c r="A25" s="8"/>
      <c r="B25" s="8"/>
      <c r="C25" s="8"/>
      <c r="D25" s="8"/>
      <c r="E25" s="8"/>
      <c r="F25" s="8"/>
      <c r="G25" s="58"/>
      <c r="H25" s="58"/>
      <c r="I25" s="58"/>
      <c r="J25" s="58"/>
      <c r="K25" s="59"/>
      <c r="L25" s="60"/>
      <c r="M25" s="59"/>
      <c r="N25" s="61"/>
      <c r="O25" s="58"/>
      <c r="P25" s="5"/>
    </row>
    <row r="26" spans="1:16" ht="15.75" customHeight="1" x14ac:dyDescent="0.25">
      <c r="A26" s="231" t="s">
        <v>166</v>
      </c>
      <c r="B26" s="232"/>
      <c r="C26" s="232"/>
      <c r="D26" s="232"/>
      <c r="E26" s="232"/>
      <c r="F26" s="232"/>
      <c r="G26" s="232"/>
      <c r="H26" s="232"/>
      <c r="I26" s="232"/>
      <c r="J26" s="232"/>
      <c r="K26" s="232"/>
      <c r="L26" s="232"/>
      <c r="M26" s="232"/>
      <c r="N26" s="232"/>
      <c r="O26" s="233"/>
      <c r="P26" s="62"/>
    </row>
    <row r="27" spans="1:16" ht="44.65" customHeight="1" x14ac:dyDescent="0.2">
      <c r="A27" s="63" t="s">
        <v>36</v>
      </c>
      <c r="B27" s="234" t="s">
        <v>16</v>
      </c>
      <c r="C27" s="236" t="s">
        <v>37</v>
      </c>
      <c r="D27" s="237"/>
      <c r="E27" s="63" t="s">
        <v>38</v>
      </c>
      <c r="F27" s="63" t="s">
        <v>36</v>
      </c>
      <c r="G27" s="238" t="s">
        <v>37</v>
      </c>
      <c r="H27" s="239"/>
      <c r="I27" s="240"/>
      <c r="J27" s="63" t="s">
        <v>38</v>
      </c>
      <c r="K27" s="63" t="s">
        <v>36</v>
      </c>
      <c r="L27" s="236" t="s">
        <v>37</v>
      </c>
      <c r="M27" s="241"/>
      <c r="N27" s="63" t="s">
        <v>38</v>
      </c>
      <c r="O27" s="64" t="s">
        <v>39</v>
      </c>
      <c r="P27" s="65"/>
    </row>
    <row r="28" spans="1:16" ht="36" customHeight="1" thickBot="1" x14ac:dyDescent="0.25">
      <c r="A28" s="66"/>
      <c r="B28" s="235"/>
      <c r="C28" s="242"/>
      <c r="D28" s="243"/>
      <c r="E28" s="67"/>
      <c r="F28" s="68"/>
      <c r="G28" s="244"/>
      <c r="H28" s="245"/>
      <c r="I28" s="228"/>
      <c r="J28" s="67"/>
      <c r="K28" s="69"/>
      <c r="L28" s="246"/>
      <c r="M28" s="246"/>
      <c r="N28" s="67"/>
      <c r="O28" s="70">
        <f>IF(E28+J28+N28=0,0,E28+J28+N28)</f>
        <v>0</v>
      </c>
      <c r="P28" s="71"/>
    </row>
    <row r="29" spans="1:16" ht="24" customHeight="1" thickBot="1" x14ac:dyDescent="0.25">
      <c r="A29" s="72"/>
      <c r="B29" s="73"/>
      <c r="C29" s="73"/>
      <c r="D29" s="73"/>
      <c r="E29" s="73"/>
      <c r="F29" s="73"/>
      <c r="G29" s="73"/>
      <c r="H29" s="73"/>
      <c r="I29" s="73"/>
      <c r="J29" s="73"/>
      <c r="K29" s="73"/>
      <c r="L29" s="8"/>
      <c r="M29" s="74" t="s">
        <v>125</v>
      </c>
      <c r="N29" s="74"/>
      <c r="O29" s="75">
        <f>IF(O23+O28=0,0,O23+O28)</f>
        <v>0</v>
      </c>
      <c r="P29" s="76"/>
    </row>
    <row r="30" spans="1:16" ht="18.600000000000001" customHeight="1" x14ac:dyDescent="0.2">
      <c r="A30" s="214" t="s">
        <v>66</v>
      </c>
      <c r="B30" s="215"/>
      <c r="C30" s="215"/>
      <c r="D30" s="215"/>
      <c r="E30" s="215"/>
      <c r="F30" s="215"/>
      <c r="G30" s="215"/>
      <c r="H30" s="215"/>
      <c r="I30" s="215"/>
      <c r="J30" s="215"/>
      <c r="K30" s="215"/>
      <c r="L30" s="215"/>
      <c r="M30" s="215"/>
      <c r="N30" s="215"/>
      <c r="O30" s="216"/>
      <c r="P30" s="76"/>
    </row>
    <row r="31" spans="1:16" ht="59.25" customHeight="1" thickBot="1" x14ac:dyDescent="0.25">
      <c r="A31" s="217" t="s">
        <v>68</v>
      </c>
      <c r="B31" s="218"/>
      <c r="C31" s="219"/>
      <c r="D31" s="219"/>
      <c r="E31" s="219"/>
      <c r="F31" s="219"/>
      <c r="G31" s="219"/>
      <c r="H31" s="219"/>
      <c r="I31" s="218"/>
      <c r="J31" s="219"/>
      <c r="K31" s="219"/>
      <c r="L31" s="219"/>
      <c r="M31" s="219"/>
      <c r="N31" s="218"/>
      <c r="O31" s="220"/>
      <c r="P31" s="77"/>
    </row>
    <row r="32" spans="1:16" ht="40.15" customHeight="1" thickBot="1" x14ac:dyDescent="0.25">
      <c r="A32" s="221" t="s">
        <v>40</v>
      </c>
      <c r="B32" s="221"/>
      <c r="C32" s="222"/>
      <c r="D32" s="223"/>
      <c r="E32" s="223"/>
      <c r="F32" s="223"/>
      <c r="G32" s="223"/>
      <c r="H32" s="224"/>
      <c r="I32" s="78" t="s">
        <v>41</v>
      </c>
      <c r="J32" s="225"/>
      <c r="K32" s="223"/>
      <c r="L32" s="223"/>
      <c r="M32" s="224"/>
      <c r="N32" s="177" t="s">
        <v>144</v>
      </c>
      <c r="O32" s="125">
        <v>1500</v>
      </c>
      <c r="P32" s="80"/>
    </row>
    <row r="33" spans="1:18" ht="11.25" customHeight="1" thickBot="1" x14ac:dyDescent="0.25">
      <c r="A33" s="81"/>
      <c r="B33" s="82"/>
      <c r="C33" s="83"/>
      <c r="D33" s="84"/>
      <c r="E33" s="84"/>
      <c r="F33" s="84"/>
      <c r="G33" s="84"/>
      <c r="H33" s="84"/>
      <c r="I33" s="7"/>
      <c r="J33" s="85"/>
      <c r="K33" s="84"/>
      <c r="L33" s="84"/>
      <c r="M33" s="84"/>
      <c r="N33" s="79"/>
      <c r="O33" s="124"/>
      <c r="P33" s="80"/>
    </row>
    <row r="34" spans="1:18" ht="45" customHeight="1" thickBot="1" x14ac:dyDescent="0.3">
      <c r="A34" s="198" t="s">
        <v>165</v>
      </c>
      <c r="B34" s="199"/>
      <c r="C34" s="199"/>
      <c r="D34" s="199"/>
      <c r="E34" s="199"/>
      <c r="F34" s="199"/>
      <c r="G34" s="199"/>
      <c r="H34" s="199"/>
      <c r="I34" s="199"/>
      <c r="J34" s="199"/>
      <c r="K34" s="200"/>
      <c r="L34" s="200"/>
      <c r="M34" s="201"/>
      <c r="N34" s="86" t="s">
        <v>67</v>
      </c>
      <c r="O34" s="87">
        <f>IF(O29&gt;O32,O32,O29)</f>
        <v>0</v>
      </c>
      <c r="P34" s="80"/>
    </row>
    <row r="35" spans="1:18" ht="13.5" thickBot="1" x14ac:dyDescent="0.25">
      <c r="A35" s="202" t="s">
        <v>42</v>
      </c>
      <c r="B35" s="203"/>
      <c r="C35" s="203"/>
      <c r="D35" s="203"/>
      <c r="E35" s="204"/>
      <c r="F35" s="202"/>
      <c r="G35" s="203"/>
      <c r="H35" s="203"/>
      <c r="I35" s="203"/>
      <c r="J35" s="204"/>
      <c r="K35" s="205" t="s">
        <v>145</v>
      </c>
      <c r="L35" s="206"/>
      <c r="M35" s="206"/>
      <c r="N35" s="206"/>
      <c r="O35" s="207"/>
      <c r="P35" s="88"/>
      <c r="Q35" s="77"/>
    </row>
    <row r="36" spans="1:18" ht="24" customHeight="1" thickBot="1" x14ac:dyDescent="0.25">
      <c r="A36" s="208"/>
      <c r="B36" s="209"/>
      <c r="C36" s="209"/>
      <c r="D36" s="209"/>
      <c r="E36" s="210"/>
      <c r="F36" s="208"/>
      <c r="G36" s="209"/>
      <c r="H36" s="209"/>
      <c r="I36" s="209"/>
      <c r="J36" s="210"/>
      <c r="K36" s="211"/>
      <c r="L36" s="212"/>
      <c r="M36" s="212"/>
      <c r="N36" s="212"/>
      <c r="O36" s="213"/>
      <c r="Q36" s="89"/>
    </row>
    <row r="37" spans="1:18" s="16" customFormat="1" ht="14.65" customHeight="1" x14ac:dyDescent="0.2">
      <c r="A37" s="90" t="s">
        <v>43</v>
      </c>
      <c r="B37" s="91"/>
      <c r="C37" s="91"/>
      <c r="D37" s="92"/>
      <c r="E37" s="93"/>
      <c r="F37" s="94"/>
      <c r="G37" s="94"/>
      <c r="H37" s="92"/>
      <c r="I37" s="92"/>
      <c r="J37" s="94"/>
      <c r="K37" s="94"/>
      <c r="L37" s="94"/>
      <c r="M37" s="92"/>
      <c r="N37" s="95"/>
      <c r="O37" s="92"/>
      <c r="Q37" s="89"/>
    </row>
    <row r="38" spans="1:18" s="16" customFormat="1" ht="9" customHeight="1" x14ac:dyDescent="0.2">
      <c r="A38" s="96"/>
      <c r="B38" s="91"/>
      <c r="C38" s="91"/>
      <c r="D38" s="97"/>
      <c r="E38" s="93"/>
      <c r="F38" s="94"/>
      <c r="G38" s="94"/>
      <c r="H38" s="192" t="s">
        <v>44</v>
      </c>
      <c r="I38" s="192"/>
      <c r="J38" s="94"/>
      <c r="K38" s="94"/>
      <c r="L38" s="94"/>
      <c r="M38" s="192" t="s">
        <v>44</v>
      </c>
      <c r="N38" s="193"/>
      <c r="O38" s="92"/>
      <c r="Q38" s="89"/>
    </row>
    <row r="39" spans="1:18" ht="16.5" customHeight="1" x14ac:dyDescent="0.2">
      <c r="A39" s="98"/>
      <c r="B39" s="100" t="s">
        <v>70</v>
      </c>
      <c r="C39" s="185"/>
      <c r="D39" s="186"/>
      <c r="E39" s="99"/>
      <c r="F39" s="92"/>
      <c r="G39" s="100" t="s">
        <v>126</v>
      </c>
      <c r="H39" s="194"/>
      <c r="I39" s="195"/>
      <c r="J39" s="92"/>
      <c r="K39" s="92"/>
      <c r="L39" s="100" t="s">
        <v>45</v>
      </c>
      <c r="M39" s="196"/>
      <c r="N39" s="196"/>
      <c r="O39" s="7"/>
      <c r="P39" s="101"/>
    </row>
    <row r="40" spans="1:18" ht="8.25" customHeight="1" x14ac:dyDescent="0.2">
      <c r="A40" s="98"/>
      <c r="B40" s="92"/>
      <c r="C40" s="92"/>
      <c r="D40" s="91"/>
      <c r="E40" s="99"/>
      <c r="F40" s="92"/>
      <c r="G40" s="99"/>
      <c r="H40" s="102"/>
      <c r="I40" s="102"/>
      <c r="J40" s="102"/>
      <c r="K40" s="99"/>
      <c r="L40" s="92"/>
      <c r="M40" s="92"/>
      <c r="N40" s="103"/>
      <c r="O40" s="104"/>
      <c r="P40" s="101"/>
    </row>
    <row r="41" spans="1:18" s="108" customFormat="1" x14ac:dyDescent="0.2">
      <c r="A41" s="98"/>
      <c r="B41" s="91"/>
      <c r="C41" s="91"/>
      <c r="D41" s="197" t="s">
        <v>46</v>
      </c>
      <c r="E41" s="197"/>
      <c r="F41" s="197"/>
      <c r="G41" s="197"/>
      <c r="H41" s="91"/>
      <c r="I41" s="197" t="s">
        <v>47</v>
      </c>
      <c r="J41" s="197"/>
      <c r="K41" s="91"/>
      <c r="L41" s="106" t="s">
        <v>48</v>
      </c>
      <c r="M41" s="105"/>
      <c r="N41" s="107"/>
    </row>
    <row r="42" spans="1:18" s="108" customFormat="1" ht="15" customHeight="1" x14ac:dyDescent="0.2">
      <c r="A42" s="98"/>
      <c r="C42" s="109" t="s">
        <v>49</v>
      </c>
      <c r="D42" s="110" t="s">
        <v>50</v>
      </c>
      <c r="E42" s="187"/>
      <c r="F42" s="182"/>
      <c r="G42" s="188" t="s">
        <v>51</v>
      </c>
      <c r="H42" s="189"/>
      <c r="I42" s="187"/>
      <c r="J42" s="182"/>
      <c r="K42" s="91"/>
      <c r="L42" s="110" t="s">
        <v>52</v>
      </c>
      <c r="M42" s="187"/>
      <c r="N42" s="182"/>
    </row>
    <row r="43" spans="1:18" s="108" customFormat="1" ht="15" customHeight="1" x14ac:dyDescent="0.2">
      <c r="A43" s="98"/>
      <c r="C43" s="109" t="s">
        <v>20</v>
      </c>
      <c r="D43" s="110" t="s">
        <v>53</v>
      </c>
      <c r="E43" s="187"/>
      <c r="F43" s="182"/>
      <c r="G43" s="188" t="s">
        <v>54</v>
      </c>
      <c r="H43" s="189"/>
      <c r="I43" s="187"/>
      <c r="J43" s="182"/>
      <c r="K43" s="91"/>
      <c r="L43" s="110" t="s">
        <v>55</v>
      </c>
      <c r="M43" s="187"/>
      <c r="N43" s="182"/>
      <c r="O43" s="111"/>
      <c r="P43" s="111"/>
      <c r="Q43" s="111"/>
      <c r="R43" s="112"/>
    </row>
    <row r="44" spans="1:18" s="108" customFormat="1" ht="15" customHeight="1" x14ac:dyDescent="0.2">
      <c r="A44" s="98"/>
      <c r="C44" s="109" t="s">
        <v>56</v>
      </c>
      <c r="D44" s="110" t="s">
        <v>57</v>
      </c>
      <c r="E44" s="187"/>
      <c r="F44" s="182"/>
      <c r="G44" s="188" t="s">
        <v>58</v>
      </c>
      <c r="H44" s="189"/>
      <c r="I44" s="187"/>
      <c r="J44" s="182"/>
      <c r="K44" s="91"/>
      <c r="L44" s="110" t="s">
        <v>59</v>
      </c>
      <c r="M44" s="187"/>
      <c r="N44" s="182"/>
      <c r="O44" s="111"/>
      <c r="P44" s="111"/>
      <c r="Q44" s="111"/>
      <c r="R44" s="112"/>
    </row>
    <row r="45" spans="1:18" s="108" customFormat="1" ht="15" customHeight="1" x14ac:dyDescent="0.2">
      <c r="A45" s="113"/>
      <c r="B45" s="114"/>
      <c r="C45" s="115" t="s">
        <v>60</v>
      </c>
      <c r="D45" s="116" t="s">
        <v>61</v>
      </c>
      <c r="E45" s="187"/>
      <c r="F45" s="182"/>
      <c r="G45" s="190" t="s">
        <v>62</v>
      </c>
      <c r="H45" s="191"/>
      <c r="I45" s="187"/>
      <c r="J45" s="182"/>
      <c r="K45" s="183" t="s">
        <v>168</v>
      </c>
      <c r="L45" s="184"/>
      <c r="M45" s="181">
        <f>O34</f>
        <v>0</v>
      </c>
      <c r="N45" s="182"/>
      <c r="O45" s="117" t="s">
        <v>169</v>
      </c>
      <c r="P45" s="73"/>
      <c r="Q45" s="111"/>
      <c r="R45" s="112"/>
    </row>
    <row r="46" spans="1:18" s="108" customFormat="1" ht="15" customHeight="1" x14ac:dyDescent="0.2">
      <c r="I46" s="178"/>
      <c r="J46" s="179"/>
      <c r="K46" s="118"/>
      <c r="L46" s="7"/>
      <c r="M46" s="7"/>
      <c r="N46" s="7"/>
      <c r="O46" s="7"/>
      <c r="P46" s="8"/>
      <c r="Q46" s="112"/>
      <c r="R46" s="112"/>
    </row>
    <row r="47" spans="1:18" x14ac:dyDescent="0.2">
      <c r="O47" s="5"/>
      <c r="P47" s="5"/>
      <c r="Q47" s="5"/>
      <c r="R47" s="5"/>
    </row>
  </sheetData>
  <sheetProtection algorithmName="SHA-512" hashValue="iPeac4emZi6h+TFtRXVBOoRsxKfEtxs1BVyxpURwt0wcJBVfPI1m26rxJpqp7IPTfAVvQPOq3LFhdy/TeyI2QQ==" saltValue="rcjRkyTUYsaW5A925bfnCQ==" spinCount="100000" sheet="1" selectLockedCells="1"/>
  <mergeCells count="87">
    <mergeCell ref="E1:K1"/>
    <mergeCell ref="L1:O1"/>
    <mergeCell ref="A2:D2"/>
    <mergeCell ref="E2:K2"/>
    <mergeCell ref="L2:O2"/>
    <mergeCell ref="L3:M3"/>
    <mergeCell ref="N3:O3"/>
    <mergeCell ref="A4:B4"/>
    <mergeCell ref="C4:I4"/>
    <mergeCell ref="A5:B5"/>
    <mergeCell ref="C5:I5"/>
    <mergeCell ref="M5:N5"/>
    <mergeCell ref="J4:M4"/>
    <mergeCell ref="A3:B3"/>
    <mergeCell ref="C3:D3"/>
    <mergeCell ref="E3:F3"/>
    <mergeCell ref="G3:I3"/>
    <mergeCell ref="J3:K3"/>
    <mergeCell ref="F10:H10"/>
    <mergeCell ref="I10:L10"/>
    <mergeCell ref="A6:B6"/>
    <mergeCell ref="C6:I6"/>
    <mergeCell ref="J7:K7"/>
    <mergeCell ref="L7:M7"/>
    <mergeCell ref="A7:B7"/>
    <mergeCell ref="C7:I7"/>
    <mergeCell ref="B11:B12"/>
    <mergeCell ref="F11:H11"/>
    <mergeCell ref="I11:K11"/>
    <mergeCell ref="C12:E12"/>
    <mergeCell ref="C16:E16"/>
    <mergeCell ref="C13:E13"/>
    <mergeCell ref="C14:E14"/>
    <mergeCell ref="C15:E15"/>
    <mergeCell ref="C17:E17"/>
    <mergeCell ref="C18:E18"/>
    <mergeCell ref="C19:E19"/>
    <mergeCell ref="C20:E20"/>
    <mergeCell ref="C21:E21"/>
    <mergeCell ref="C22:E22"/>
    <mergeCell ref="A23:E23"/>
    <mergeCell ref="A26:O26"/>
    <mergeCell ref="B27:B28"/>
    <mergeCell ref="C27:D27"/>
    <mergeCell ref="G27:I27"/>
    <mergeCell ref="L27:M27"/>
    <mergeCell ref="C28:D28"/>
    <mergeCell ref="G28:I28"/>
    <mergeCell ref="L28:M28"/>
    <mergeCell ref="A30:O30"/>
    <mergeCell ref="A31:O31"/>
    <mergeCell ref="A32:B32"/>
    <mergeCell ref="C32:H32"/>
    <mergeCell ref="J32:M32"/>
    <mergeCell ref="A34:M34"/>
    <mergeCell ref="A35:E35"/>
    <mergeCell ref="F35:J35"/>
    <mergeCell ref="K35:O35"/>
    <mergeCell ref="A36:E36"/>
    <mergeCell ref="F36:J36"/>
    <mergeCell ref="K36:O36"/>
    <mergeCell ref="M38:N38"/>
    <mergeCell ref="H39:I39"/>
    <mergeCell ref="M39:N39"/>
    <mergeCell ref="D41:G41"/>
    <mergeCell ref="I41:J41"/>
    <mergeCell ref="I45:J45"/>
    <mergeCell ref="E42:F42"/>
    <mergeCell ref="G42:H42"/>
    <mergeCell ref="I42:J42"/>
    <mergeCell ref="H38:I38"/>
    <mergeCell ref="I46:J46"/>
    <mergeCell ref="C8:O8"/>
    <mergeCell ref="M45:N45"/>
    <mergeCell ref="K45:L45"/>
    <mergeCell ref="C39:D39"/>
    <mergeCell ref="E44:F44"/>
    <mergeCell ref="G44:H44"/>
    <mergeCell ref="I44:J44"/>
    <mergeCell ref="M44:N44"/>
    <mergeCell ref="E45:F45"/>
    <mergeCell ref="M42:N42"/>
    <mergeCell ref="E43:F43"/>
    <mergeCell ref="G43:H43"/>
    <mergeCell ref="I43:J43"/>
    <mergeCell ref="M43:N43"/>
    <mergeCell ref="G45:H45"/>
  </mergeCells>
  <hyperlinks>
    <hyperlink ref="E11" location="'4-Per Diem and Mileage Rates'!A1" display="Rate Table"/>
    <hyperlink ref="E10" r:id="rId1"/>
  </hyperlinks>
  <pageMargins left="0.4" right="0" top="0.5" bottom="0" header="0.5" footer="0"/>
  <pageSetup scale="62"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workbookViewId="0">
      <selection activeCell="B25" sqref="B25:E25"/>
    </sheetView>
  </sheetViews>
  <sheetFormatPr defaultColWidth="9.28515625" defaultRowHeight="12.75" x14ac:dyDescent="0.2"/>
  <cols>
    <col min="1" max="1" width="9.28515625" style="137"/>
    <col min="2" max="9" width="7.7109375" style="137" customWidth="1"/>
    <col min="10" max="10" width="9.42578125" style="137" customWidth="1"/>
    <col min="11" max="11" width="10" style="137" customWidth="1"/>
    <col min="12" max="12" width="4.5703125" style="137" bestFit="1" customWidth="1"/>
    <col min="13" max="13" width="7" style="137" bestFit="1" customWidth="1"/>
    <col min="14" max="14" width="1.5703125" style="137" customWidth="1"/>
    <col min="15" max="15" width="8.140625" style="137" bestFit="1" customWidth="1"/>
    <col min="16" max="16" width="9.7109375" style="137" bestFit="1" customWidth="1"/>
    <col min="17" max="17" width="8.42578125" style="137" bestFit="1" customWidth="1"/>
    <col min="18" max="16384" width="9.28515625" style="137"/>
  </cols>
  <sheetData>
    <row r="1" spans="1:18" x14ac:dyDescent="0.2">
      <c r="A1" s="138" t="s">
        <v>71</v>
      </c>
    </row>
    <row r="2" spans="1:18" ht="57.75" customHeight="1" x14ac:dyDescent="0.2">
      <c r="A2" s="303" t="s">
        <v>164</v>
      </c>
      <c r="B2" s="303"/>
      <c r="C2" s="303"/>
      <c r="D2" s="303"/>
      <c r="E2" s="303"/>
      <c r="F2" s="303"/>
      <c r="G2" s="303"/>
      <c r="H2" s="303"/>
      <c r="I2" s="303"/>
      <c r="J2" s="303"/>
      <c r="K2" s="303"/>
      <c r="L2" s="303"/>
      <c r="M2" s="303"/>
    </row>
    <row r="3" spans="1:18" x14ac:dyDescent="0.2">
      <c r="A3" s="139"/>
      <c r="B3" s="136"/>
    </row>
    <row r="4" spans="1:18" x14ac:dyDescent="0.2">
      <c r="A4" s="135" t="s">
        <v>13</v>
      </c>
      <c r="B4" s="140" t="s">
        <v>150</v>
      </c>
    </row>
    <row r="5" spans="1:18" x14ac:dyDescent="0.2">
      <c r="A5" s="127" t="s">
        <v>146</v>
      </c>
      <c r="B5" s="140"/>
      <c r="C5" s="136" t="s">
        <v>147</v>
      </c>
    </row>
    <row r="6" spans="1:18" x14ac:dyDescent="0.2">
      <c r="A6" s="128" t="s">
        <v>148</v>
      </c>
      <c r="B6" s="136" t="s">
        <v>149</v>
      </c>
    </row>
    <row r="7" spans="1:18" x14ac:dyDescent="0.2">
      <c r="A7" s="126"/>
      <c r="B7" s="136"/>
    </row>
    <row r="8" spans="1:18" x14ac:dyDescent="0.2">
      <c r="A8" s="306" t="s">
        <v>172</v>
      </c>
      <c r="B8" s="307"/>
      <c r="C8" s="307"/>
      <c r="D8" s="307"/>
      <c r="E8" s="307"/>
      <c r="F8" s="307"/>
      <c r="G8" s="307"/>
      <c r="H8" s="307"/>
      <c r="I8" s="307"/>
      <c r="J8" s="307"/>
      <c r="K8" s="307"/>
      <c r="L8" s="307"/>
      <c r="M8" s="307"/>
      <c r="O8" s="126"/>
      <c r="P8" s="126"/>
      <c r="Q8" s="126"/>
    </row>
    <row r="9" spans="1:18" ht="60.6" customHeight="1" x14ac:dyDescent="0.2">
      <c r="A9" s="304" t="s">
        <v>163</v>
      </c>
      <c r="B9" s="305"/>
      <c r="C9" s="305"/>
      <c r="D9" s="305"/>
      <c r="E9" s="305"/>
      <c r="F9" s="305"/>
      <c r="G9" s="305"/>
      <c r="H9" s="305"/>
      <c r="I9" s="305"/>
      <c r="J9" s="305"/>
      <c r="K9" s="305"/>
      <c r="L9" s="305"/>
      <c r="M9" s="305"/>
      <c r="O9" s="298" t="s">
        <v>72</v>
      </c>
      <c r="P9" s="298"/>
      <c r="Q9" s="298"/>
      <c r="R9" s="141"/>
    </row>
    <row r="10" spans="1:18" ht="18" customHeight="1" x14ac:dyDescent="0.2">
      <c r="A10" s="142" t="s">
        <v>73</v>
      </c>
      <c r="B10" s="143"/>
      <c r="C10" s="143"/>
      <c r="D10" s="143"/>
      <c r="E10" s="143"/>
      <c r="F10" s="143"/>
      <c r="G10" s="143"/>
      <c r="H10" s="143"/>
      <c r="I10" s="143"/>
      <c r="J10" s="143"/>
      <c r="K10" s="143"/>
      <c r="L10" s="143"/>
      <c r="M10" s="144"/>
      <c r="O10" s="145" t="s">
        <v>74</v>
      </c>
      <c r="P10" s="145" t="s">
        <v>75</v>
      </c>
      <c r="Q10" s="145" t="s">
        <v>76</v>
      </c>
      <c r="R10" s="146"/>
    </row>
    <row r="11" spans="1:18" x14ac:dyDescent="0.2">
      <c r="A11" s="147"/>
      <c r="B11" s="299" t="s">
        <v>77</v>
      </c>
      <c r="C11" s="300"/>
      <c r="D11" s="148" t="s">
        <v>78</v>
      </c>
      <c r="E11" s="149"/>
      <c r="F11" s="149"/>
      <c r="G11" s="149"/>
      <c r="H11" s="149"/>
      <c r="I11" s="149"/>
      <c r="J11" s="149"/>
      <c r="K11" s="149"/>
      <c r="L11" s="149"/>
      <c r="M11" s="150"/>
      <c r="N11" s="137" t="s">
        <v>79</v>
      </c>
      <c r="O11" s="151">
        <v>42736</v>
      </c>
      <c r="P11" s="151">
        <v>43100</v>
      </c>
      <c r="Q11" s="159">
        <v>0.48</v>
      </c>
    </row>
    <row r="12" spans="1:18" ht="25.5" customHeight="1" x14ac:dyDescent="0.2">
      <c r="A12" s="152" t="s">
        <v>80</v>
      </c>
      <c r="B12" s="153">
        <v>55</v>
      </c>
      <c r="C12" s="154">
        <v>0.75</v>
      </c>
      <c r="D12" s="153">
        <v>56</v>
      </c>
      <c r="E12" s="154">
        <v>0.75</v>
      </c>
      <c r="F12" s="153">
        <v>61</v>
      </c>
      <c r="G12" s="154">
        <v>0.75</v>
      </c>
      <c r="H12" s="153">
        <v>66</v>
      </c>
      <c r="I12" s="154">
        <v>0.75</v>
      </c>
      <c r="J12" s="153">
        <v>71</v>
      </c>
      <c r="K12" s="154">
        <v>0.75</v>
      </c>
      <c r="L12" s="153">
        <v>76</v>
      </c>
      <c r="M12" s="154">
        <v>0.75</v>
      </c>
      <c r="O12" s="151">
        <v>43101</v>
      </c>
      <c r="P12" s="151">
        <v>43465</v>
      </c>
      <c r="Q12" s="159">
        <v>0.49</v>
      </c>
    </row>
    <row r="13" spans="1:18" ht="18" customHeight="1" x14ac:dyDescent="0.2">
      <c r="A13" s="155" t="s">
        <v>81</v>
      </c>
      <c r="B13" s="156">
        <v>13</v>
      </c>
      <c r="C13" s="157">
        <f>SUM(B13*C12)</f>
        <v>9.75</v>
      </c>
      <c r="D13" s="156">
        <v>13</v>
      </c>
      <c r="E13" s="157">
        <f>SUM(D13*E12)</f>
        <v>9.75</v>
      </c>
      <c r="F13" s="156">
        <v>14</v>
      </c>
      <c r="G13" s="157">
        <f>SUM(F13*G12)</f>
        <v>10.5</v>
      </c>
      <c r="H13" s="156">
        <v>16</v>
      </c>
      <c r="I13" s="157">
        <f>SUM(H13*I12)</f>
        <v>12</v>
      </c>
      <c r="J13" s="156">
        <v>17</v>
      </c>
      <c r="K13" s="157">
        <f>SUM(J13*K12)</f>
        <v>12.75</v>
      </c>
      <c r="L13" s="158">
        <v>18</v>
      </c>
      <c r="M13" s="157">
        <f>SUM(L13*M12)</f>
        <v>13.5</v>
      </c>
      <c r="O13" s="151">
        <v>43466</v>
      </c>
      <c r="P13" s="151">
        <v>43830</v>
      </c>
      <c r="Q13" s="159" t="s">
        <v>83</v>
      </c>
    </row>
    <row r="14" spans="1:18" ht="27.75" customHeight="1" x14ac:dyDescent="0.2">
      <c r="A14" s="160" t="s">
        <v>27</v>
      </c>
      <c r="B14" s="161">
        <v>14</v>
      </c>
      <c r="C14" s="162">
        <f>SUM(B14*C12)</f>
        <v>10.5</v>
      </c>
      <c r="D14" s="161">
        <v>15</v>
      </c>
      <c r="E14" s="162">
        <f>SUM(D14*E12)</f>
        <v>11.25</v>
      </c>
      <c r="F14" s="161">
        <v>16</v>
      </c>
      <c r="G14" s="162">
        <f>SUM(F14*G12)</f>
        <v>12</v>
      </c>
      <c r="H14" s="161">
        <v>17</v>
      </c>
      <c r="I14" s="162">
        <f>SUM(H14*I12)</f>
        <v>12.75</v>
      </c>
      <c r="J14" s="161">
        <v>18</v>
      </c>
      <c r="K14" s="162">
        <f>SUM(J14*K12)</f>
        <v>13.5</v>
      </c>
      <c r="L14" s="158">
        <v>19</v>
      </c>
      <c r="M14" s="162">
        <f>SUM(L14*M12)</f>
        <v>14.25</v>
      </c>
      <c r="O14" s="151">
        <v>43831</v>
      </c>
      <c r="P14" s="151">
        <v>43861</v>
      </c>
      <c r="Q14" s="159" t="s">
        <v>83</v>
      </c>
      <c r="R14" s="163"/>
    </row>
    <row r="15" spans="1:18" ht="27" customHeight="1" x14ac:dyDescent="0.2">
      <c r="A15" s="155" t="s">
        <v>28</v>
      </c>
      <c r="B15" s="156">
        <v>23</v>
      </c>
      <c r="C15" s="157">
        <f>SUM(B15*C12)</f>
        <v>17.25</v>
      </c>
      <c r="D15" s="156">
        <v>23</v>
      </c>
      <c r="E15" s="157">
        <f>SUM(D15*E12)</f>
        <v>17.25</v>
      </c>
      <c r="F15" s="156">
        <v>26</v>
      </c>
      <c r="G15" s="157">
        <f>SUM(F15*G12)</f>
        <v>19.5</v>
      </c>
      <c r="H15" s="156">
        <v>28</v>
      </c>
      <c r="I15" s="157">
        <f>SUM(H15*I12)</f>
        <v>21</v>
      </c>
      <c r="J15" s="156">
        <v>31</v>
      </c>
      <c r="K15" s="157">
        <f>SUM(J15*K12)</f>
        <v>23.25</v>
      </c>
      <c r="L15" s="164">
        <v>34</v>
      </c>
      <c r="M15" s="157">
        <f>SUM(L15*M12)</f>
        <v>25.5</v>
      </c>
      <c r="O15" s="151"/>
      <c r="P15" s="151"/>
      <c r="Q15" s="159"/>
      <c r="R15" s="163"/>
    </row>
    <row r="16" spans="1:18" ht="25.5" customHeight="1" x14ac:dyDescent="0.2">
      <c r="A16" s="165" t="s">
        <v>29</v>
      </c>
      <c r="B16" s="156">
        <v>5</v>
      </c>
      <c r="C16" s="157">
        <f>SUM(B16*C12)</f>
        <v>3.75</v>
      </c>
      <c r="D16" s="156">
        <v>5</v>
      </c>
      <c r="E16" s="157">
        <f>SUM(D16*E12)</f>
        <v>3.75</v>
      </c>
      <c r="F16" s="156">
        <v>5</v>
      </c>
      <c r="G16" s="157">
        <f>SUM(F16*G12)</f>
        <v>3.75</v>
      </c>
      <c r="H16" s="156">
        <v>5</v>
      </c>
      <c r="I16" s="157">
        <f>SUM(H16*I12)</f>
        <v>3.75</v>
      </c>
      <c r="J16" s="156">
        <v>5</v>
      </c>
      <c r="K16" s="157">
        <f>SUM(J16*K12)</f>
        <v>3.75</v>
      </c>
      <c r="L16" s="164">
        <v>5</v>
      </c>
      <c r="M16" s="157">
        <f>SUM(L16*M12)</f>
        <v>3.75</v>
      </c>
      <c r="O16" s="151"/>
      <c r="P16" s="151"/>
      <c r="Q16" s="159"/>
      <c r="R16" s="163"/>
    </row>
    <row r="17" spans="1:17" ht="15.75" customHeight="1" x14ac:dyDescent="0.2">
      <c r="A17" s="166" t="s">
        <v>82</v>
      </c>
      <c r="B17" s="167">
        <f t="shared" ref="B17:L17" si="0">SUM(B13:B16)</f>
        <v>55</v>
      </c>
      <c r="C17" s="157">
        <f t="shared" si="0"/>
        <v>41.25</v>
      </c>
      <c r="D17" s="167">
        <f>SUM(D13:D16)</f>
        <v>56</v>
      </c>
      <c r="E17" s="157">
        <f t="shared" si="0"/>
        <v>42</v>
      </c>
      <c r="F17" s="167">
        <f t="shared" si="0"/>
        <v>61</v>
      </c>
      <c r="G17" s="157">
        <f t="shared" si="0"/>
        <v>45.75</v>
      </c>
      <c r="H17" s="167">
        <f t="shared" si="0"/>
        <v>66</v>
      </c>
      <c r="I17" s="157">
        <f t="shared" si="0"/>
        <v>49.5</v>
      </c>
      <c r="J17" s="167">
        <f t="shared" si="0"/>
        <v>71</v>
      </c>
      <c r="K17" s="157">
        <f t="shared" si="0"/>
        <v>53.25</v>
      </c>
      <c r="L17" s="167">
        <f t="shared" si="0"/>
        <v>76</v>
      </c>
      <c r="M17" s="157">
        <f>SUM(M13:M16)</f>
        <v>57</v>
      </c>
      <c r="O17" s="151"/>
      <c r="P17" s="151"/>
      <c r="Q17" s="159"/>
    </row>
    <row r="18" spans="1:17" x14ac:dyDescent="0.2">
      <c r="O18" s="151"/>
      <c r="P18" s="151"/>
      <c r="Q18" s="159"/>
    </row>
    <row r="19" spans="1:17" x14ac:dyDescent="0.2">
      <c r="A19" s="127" t="s">
        <v>84</v>
      </c>
      <c r="B19" s="137" t="s">
        <v>85</v>
      </c>
    </row>
    <row r="21" spans="1:17" x14ac:dyDescent="0.2">
      <c r="A21" s="136" t="s">
        <v>86</v>
      </c>
    </row>
    <row r="22" spans="1:17" x14ac:dyDescent="0.2">
      <c r="A22" s="168" t="s">
        <v>87</v>
      </c>
    </row>
    <row r="23" spans="1:17" x14ac:dyDescent="0.2">
      <c r="A23" s="168"/>
    </row>
    <row r="24" spans="1:17" x14ac:dyDescent="0.2">
      <c r="A24" s="136" t="s">
        <v>88</v>
      </c>
    </row>
    <row r="25" spans="1:17" x14ac:dyDescent="0.2">
      <c r="A25" s="136"/>
      <c r="B25" s="301" t="s">
        <v>89</v>
      </c>
      <c r="C25" s="301"/>
      <c r="D25" s="301"/>
      <c r="E25" s="301"/>
      <c r="F25" s="169"/>
      <c r="P25" s="136"/>
    </row>
    <row r="26" spans="1:17" x14ac:dyDescent="0.2">
      <c r="P26" s="136"/>
    </row>
    <row r="27" spans="1:17" x14ac:dyDescent="0.2">
      <c r="A27" s="138" t="s">
        <v>90</v>
      </c>
    </row>
    <row r="28" spans="1:17" x14ac:dyDescent="0.2">
      <c r="B28" s="136" t="s">
        <v>91</v>
      </c>
    </row>
    <row r="29" spans="1:17" x14ac:dyDescent="0.2">
      <c r="B29" s="136" t="s">
        <v>92</v>
      </c>
      <c r="F29" s="128" t="s">
        <v>93</v>
      </c>
      <c r="H29" s="128" t="s">
        <v>94</v>
      </c>
      <c r="J29" s="128" t="s">
        <v>95</v>
      </c>
      <c r="K29" s="126"/>
    </row>
    <row r="31" spans="1:17" x14ac:dyDescent="0.2">
      <c r="A31" s="138" t="s">
        <v>96</v>
      </c>
    </row>
    <row r="32" spans="1:17" x14ac:dyDescent="0.2">
      <c r="B32" s="136" t="s">
        <v>97</v>
      </c>
    </row>
    <row r="33" spans="2:10" x14ac:dyDescent="0.2">
      <c r="B33" s="136" t="s">
        <v>98</v>
      </c>
    </row>
    <row r="34" spans="2:10" x14ac:dyDescent="0.2">
      <c r="B34" s="136" t="s">
        <v>99</v>
      </c>
    </row>
    <row r="35" spans="2:10" x14ac:dyDescent="0.2">
      <c r="B35" s="136" t="s">
        <v>100</v>
      </c>
    </row>
    <row r="36" spans="2:10" x14ac:dyDescent="0.2">
      <c r="B36" s="136" t="s">
        <v>101</v>
      </c>
    </row>
    <row r="37" spans="2:10" x14ac:dyDescent="0.2">
      <c r="B37" s="136" t="s">
        <v>102</v>
      </c>
    </row>
    <row r="38" spans="2:10" x14ac:dyDescent="0.2">
      <c r="B38" s="136" t="s">
        <v>103</v>
      </c>
    </row>
    <row r="39" spans="2:10" x14ac:dyDescent="0.2">
      <c r="B39" s="136" t="s">
        <v>104</v>
      </c>
    </row>
    <row r="41" spans="2:10" s="170" customFormat="1" ht="11.25" x14ac:dyDescent="0.2">
      <c r="B41" s="170" t="s">
        <v>105</v>
      </c>
    </row>
    <row r="42" spans="2:10" s="170" customFormat="1" ht="11.25" x14ac:dyDescent="0.2">
      <c r="B42" s="170" t="s">
        <v>106</v>
      </c>
    </row>
    <row r="43" spans="2:10" s="170" customFormat="1" ht="11.25" x14ac:dyDescent="0.2">
      <c r="B43" s="170" t="s">
        <v>107</v>
      </c>
      <c r="D43" s="170" t="s">
        <v>108</v>
      </c>
      <c r="H43" s="170">
        <v>60</v>
      </c>
      <c r="I43" s="171">
        <v>0.5</v>
      </c>
      <c r="J43" s="129">
        <f>H43*I43</f>
        <v>30</v>
      </c>
    </row>
    <row r="44" spans="2:10" s="170" customFormat="1" ht="11.25" x14ac:dyDescent="0.2">
      <c r="B44" s="170" t="s">
        <v>109</v>
      </c>
      <c r="H44" s="170">
        <v>10</v>
      </c>
      <c r="I44" s="171">
        <v>0.5</v>
      </c>
      <c r="J44" s="130">
        <f>H44*-I44</f>
        <v>-5</v>
      </c>
    </row>
    <row r="45" spans="2:10" s="170" customFormat="1" ht="11.25" x14ac:dyDescent="0.2">
      <c r="I45" s="171"/>
      <c r="J45" s="129">
        <f>SUM(J43:J44)</f>
        <v>25</v>
      </c>
    </row>
    <row r="46" spans="2:10" s="170" customFormat="1" ht="11.25" x14ac:dyDescent="0.2">
      <c r="B46" s="170" t="s">
        <v>110</v>
      </c>
      <c r="I46" s="171"/>
    </row>
    <row r="47" spans="2:10" s="170" customFormat="1" ht="11.25" x14ac:dyDescent="0.2">
      <c r="B47" s="170" t="s">
        <v>106</v>
      </c>
      <c r="I47" s="171"/>
    </row>
    <row r="48" spans="2:10" s="170" customFormat="1" ht="11.25" x14ac:dyDescent="0.2">
      <c r="B48" s="170" t="s">
        <v>107</v>
      </c>
      <c r="D48" s="170" t="s">
        <v>111</v>
      </c>
      <c r="H48" s="170">
        <v>60</v>
      </c>
      <c r="I48" s="171">
        <v>0.5</v>
      </c>
      <c r="J48" s="129">
        <f>H48*I48</f>
        <v>30</v>
      </c>
    </row>
    <row r="49" spans="1:13" s="170" customFormat="1" ht="11.25" x14ac:dyDescent="0.2">
      <c r="B49" s="170" t="s">
        <v>112</v>
      </c>
      <c r="H49" s="170">
        <v>20</v>
      </c>
      <c r="I49" s="171">
        <v>0.5</v>
      </c>
      <c r="J49" s="130">
        <f>H49*-I49</f>
        <v>-10</v>
      </c>
    </row>
    <row r="50" spans="1:13" s="170" customFormat="1" ht="11.25" x14ac:dyDescent="0.2">
      <c r="I50" s="171"/>
      <c r="J50" s="129">
        <f>SUM(J48:J49)</f>
        <v>20</v>
      </c>
    </row>
    <row r="51" spans="1:13" s="170" customFormat="1" ht="11.25" x14ac:dyDescent="0.2">
      <c r="B51" s="170" t="s">
        <v>113</v>
      </c>
      <c r="I51" s="171"/>
    </row>
    <row r="52" spans="1:13" s="170" customFormat="1" ht="11.25" x14ac:dyDescent="0.2">
      <c r="B52" s="170" t="s">
        <v>106</v>
      </c>
      <c r="I52" s="171"/>
    </row>
    <row r="53" spans="1:13" s="170" customFormat="1" ht="11.25" x14ac:dyDescent="0.2">
      <c r="B53" s="170" t="s">
        <v>107</v>
      </c>
      <c r="D53" s="170" t="s">
        <v>114</v>
      </c>
      <c r="H53" s="170">
        <v>18</v>
      </c>
      <c r="I53" s="171">
        <v>0.5</v>
      </c>
      <c r="J53" s="129">
        <f>H53*I53</f>
        <v>9</v>
      </c>
    </row>
    <row r="54" spans="1:13" s="170" customFormat="1" ht="11.25" x14ac:dyDescent="0.2">
      <c r="B54" s="170" t="s">
        <v>115</v>
      </c>
      <c r="H54" s="170">
        <v>18</v>
      </c>
      <c r="I54" s="171">
        <v>0.5</v>
      </c>
      <c r="J54" s="130">
        <f>H54*-I54</f>
        <v>-9</v>
      </c>
    </row>
    <row r="56" spans="1:13" x14ac:dyDescent="0.2">
      <c r="A56" s="138" t="s">
        <v>116</v>
      </c>
    </row>
    <row r="57" spans="1:13" ht="25.5" customHeight="1" x14ac:dyDescent="0.2">
      <c r="B57" s="302" t="s">
        <v>151</v>
      </c>
      <c r="C57" s="302"/>
      <c r="D57" s="302"/>
      <c r="E57" s="302"/>
      <c r="F57" s="302"/>
      <c r="G57" s="302"/>
      <c r="H57" s="302"/>
      <c r="I57" s="302"/>
      <c r="J57" s="302"/>
      <c r="K57" s="302"/>
      <c r="L57" s="302"/>
      <c r="M57" s="172"/>
    </row>
    <row r="58" spans="1:13" ht="24" x14ac:dyDescent="0.2">
      <c r="C58" s="172"/>
      <c r="D58" s="172"/>
      <c r="E58" s="172"/>
      <c r="F58" s="172"/>
      <c r="G58" s="172"/>
      <c r="H58" s="172"/>
      <c r="I58" s="136"/>
      <c r="J58" s="173" t="s">
        <v>117</v>
      </c>
      <c r="K58" s="173" t="s">
        <v>118</v>
      </c>
    </row>
    <row r="59" spans="1:13" x14ac:dyDescent="0.2">
      <c r="B59" s="136" t="s">
        <v>119</v>
      </c>
      <c r="J59" s="174">
        <v>10</v>
      </c>
      <c r="K59" s="174">
        <v>10</v>
      </c>
    </row>
    <row r="60" spans="1:13" x14ac:dyDescent="0.2">
      <c r="A60" s="172"/>
      <c r="B60" s="136" t="s">
        <v>121</v>
      </c>
      <c r="J60" s="174">
        <v>16</v>
      </c>
      <c r="K60" s="174">
        <v>21</v>
      </c>
    </row>
    <row r="61" spans="1:13" x14ac:dyDescent="0.2">
      <c r="B61" s="136" t="s">
        <v>123</v>
      </c>
      <c r="J61" s="174">
        <v>9</v>
      </c>
      <c r="K61" s="174">
        <v>14</v>
      </c>
    </row>
    <row r="62" spans="1:13" x14ac:dyDescent="0.2">
      <c r="B62" s="136" t="s">
        <v>152</v>
      </c>
      <c r="J62" s="174">
        <v>19</v>
      </c>
      <c r="K62" s="174">
        <v>17</v>
      </c>
    </row>
    <row r="63" spans="1:13" x14ac:dyDescent="0.2">
      <c r="B63" s="136" t="s">
        <v>122</v>
      </c>
      <c r="J63" s="174">
        <v>9</v>
      </c>
      <c r="K63" s="174">
        <v>12</v>
      </c>
    </row>
    <row r="64" spans="1:13" x14ac:dyDescent="0.2">
      <c r="B64" s="136" t="s">
        <v>120</v>
      </c>
      <c r="J64" s="174">
        <v>18</v>
      </c>
      <c r="K64" s="174">
        <v>12</v>
      </c>
    </row>
    <row r="65" spans="2:11" x14ac:dyDescent="0.2">
      <c r="B65" s="137" t="s">
        <v>153</v>
      </c>
      <c r="J65" s="174">
        <v>92</v>
      </c>
      <c r="K65" s="174">
        <v>85</v>
      </c>
    </row>
    <row r="66" spans="2:11" x14ac:dyDescent="0.2">
      <c r="B66" s="137" t="s">
        <v>154</v>
      </c>
      <c r="J66" s="174">
        <v>121</v>
      </c>
      <c r="K66" s="174">
        <v>125</v>
      </c>
    </row>
    <row r="67" spans="2:11" x14ac:dyDescent="0.2">
      <c r="B67" s="137" t="s">
        <v>155</v>
      </c>
      <c r="J67" s="174">
        <v>84</v>
      </c>
      <c r="K67" s="174">
        <v>88</v>
      </c>
    </row>
    <row r="68" spans="2:11" x14ac:dyDescent="0.2">
      <c r="B68" s="137" t="s">
        <v>156</v>
      </c>
      <c r="J68" s="174">
        <v>204</v>
      </c>
      <c r="K68" s="174">
        <v>208</v>
      </c>
    </row>
    <row r="69" spans="2:11" x14ac:dyDescent="0.2">
      <c r="B69" s="137" t="s">
        <v>157</v>
      </c>
      <c r="J69" s="174">
        <v>34</v>
      </c>
      <c r="K69" s="174">
        <v>29</v>
      </c>
    </row>
    <row r="70" spans="2:11" x14ac:dyDescent="0.2">
      <c r="B70" s="136" t="s">
        <v>158</v>
      </c>
      <c r="J70" s="174">
        <v>10</v>
      </c>
      <c r="K70" s="174">
        <v>10</v>
      </c>
    </row>
    <row r="71" spans="2:11" x14ac:dyDescent="0.2">
      <c r="B71" s="137" t="s">
        <v>159</v>
      </c>
      <c r="J71" s="174">
        <v>7</v>
      </c>
      <c r="K71" s="174">
        <v>8</v>
      </c>
    </row>
  </sheetData>
  <sheetProtection algorithmName="SHA-512" hashValue="HthqylF6RXqHOYfBaa1gGzTM5UemkMECDCYeCP9wPMWkAGoR8nCSgTBwIuEU5THz32fjPzu1MwQnp8j7tW1tcw==" saltValue="xqS/wZ4KiBjN0qW/5fLYFQ==" spinCount="100000" sheet="1" selectLockedCells="1"/>
  <mergeCells count="7">
    <mergeCell ref="O9:Q9"/>
    <mergeCell ref="B11:C11"/>
    <mergeCell ref="B25:E25"/>
    <mergeCell ref="B57:L57"/>
    <mergeCell ref="A2:M2"/>
    <mergeCell ref="A9:M9"/>
    <mergeCell ref="A8:M8"/>
  </mergeCells>
  <hyperlinks>
    <hyperlink ref="A19" location="Form" display="Click "/>
    <hyperlink ref="F29" r:id="rId1"/>
    <hyperlink ref="H29" r:id="rId2"/>
    <hyperlink ref="J29:K29" display="Rand McNally"/>
    <hyperlink ref="A4" r:id="rId3"/>
    <hyperlink ref="B25" r:id="rId4"/>
    <hyperlink ref="J29" r:id="rId5"/>
    <hyperlink ref="A5" r:id="rId6"/>
    <hyperlink ref="A6" r:id="rId7"/>
  </hyperlinks>
  <pageMargins left="0.7" right="0.7" top="0.75" bottom="0.75" header="0.3" footer="0.3"/>
  <pageSetup scale="65"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1-Instructions</vt:lpstr>
      <vt:lpstr>2-RRCC Travel Advance</vt:lpstr>
      <vt:lpstr>4-Per Diem and Mileage Rates</vt:lpstr>
      <vt:lpstr>Form</vt:lpstr>
      <vt:lpstr>Mileage_Rate</vt:lpstr>
      <vt:lpstr>'2-RRCC Travel Advance'!Print_Area</vt:lpstr>
      <vt:lpstr>Rate_Table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Luhman, Judy</dc:creator>
  <cp:lastModifiedBy>Luhman, Judy</cp:lastModifiedBy>
  <cp:lastPrinted>2018-01-04T23:27:47Z</cp:lastPrinted>
  <dcterms:created xsi:type="dcterms:W3CDTF">2013-01-14T04:27:22Z</dcterms:created>
  <dcterms:modified xsi:type="dcterms:W3CDTF">2018-10-01T23:20:24Z</dcterms:modified>
</cp:coreProperties>
</file>